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Finas\FIMI\Co Treaty\Document Copro 020421\With Cover 160721\"/>
    </mc:Choice>
  </mc:AlternateContent>
  <xr:revisionPtr revIDLastSave="0" documentId="13_ncr:1_{4B42182E-41F2-43FD-9E04-44894EFC0476}" xr6:coauthVersionLast="45" xr6:coauthVersionMax="45" xr10:uidLastSave="{00000000-0000-0000-0000-000000000000}"/>
  <bookViews>
    <workbookView xWindow="-120" yWindow="-120" windowWidth="20730" windowHeight="11160" tabRatio="613" xr2:uid="{00000000-000D-0000-FFFF-FFFF00000000}"/>
  </bookViews>
  <sheets>
    <sheet name="FEATURED &amp; TV DRAMA" sheetId="1" r:id="rId1"/>
    <sheet name="DOCUMENTARY" sheetId="3" r:id="rId2"/>
    <sheet name="ANIMATION" sheetId="4" r:id="rId3"/>
    <sheet name="Data" sheetId="2" r:id="rId4"/>
  </sheets>
  <definedNames>
    <definedName name="Co_Partner_Country">Data!$A$2:$A$9</definedName>
    <definedName name="CoCountry">'FEATURED &amp; TV DRAMA'!$C$10:$C$13</definedName>
    <definedName name="Country">'FEATURED &amp; TV DRAMA'!$C$10:$C$11</definedName>
    <definedName name="Partners">Data!$A$2</definedName>
    <definedName name="SectionBAni">Data!$F$2:$F$8</definedName>
    <definedName name="SectionBDoc">Data!$E$2:$E$6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4" l="1"/>
  <c r="H86" i="4"/>
  <c r="G86" i="4"/>
  <c r="F86" i="4"/>
  <c r="E86" i="4"/>
  <c r="C86" i="4"/>
  <c r="D86" i="4" s="1"/>
  <c r="D85" i="4"/>
  <c r="D84" i="4"/>
  <c r="D83" i="4"/>
  <c r="D82" i="4"/>
  <c r="H80" i="4"/>
  <c r="G80" i="4"/>
  <c r="F80" i="4"/>
  <c r="C73" i="4"/>
  <c r="G68" i="4"/>
  <c r="F67" i="4"/>
  <c r="F66" i="4"/>
  <c r="F65" i="4"/>
  <c r="F64" i="4"/>
  <c r="F63" i="4"/>
  <c r="F62" i="4"/>
  <c r="F61" i="4"/>
  <c r="F60" i="4"/>
  <c r="F59" i="4"/>
  <c r="F58" i="4"/>
  <c r="F57" i="4"/>
  <c r="F68" i="4" s="1"/>
  <c r="F69" i="4" s="1"/>
  <c r="G50" i="4"/>
  <c r="F50" i="4"/>
  <c r="G48" i="4"/>
  <c r="F48" i="4"/>
  <c r="D48" i="4"/>
  <c r="C48" i="4"/>
  <c r="C49" i="4" s="1"/>
  <c r="C50" i="4" s="1"/>
  <c r="C47" i="4"/>
  <c r="D42" i="4" s="1"/>
  <c r="C46" i="4"/>
  <c r="F45" i="4"/>
  <c r="G46" i="4" s="1"/>
  <c r="E46" i="4" s="1"/>
  <c r="E36" i="4"/>
  <c r="D36" i="4"/>
  <c r="E35" i="4"/>
  <c r="E48" i="4" s="1"/>
  <c r="E34" i="4"/>
  <c r="D11" i="4"/>
  <c r="D9" i="4"/>
  <c r="D8" i="4"/>
  <c r="D7" i="4"/>
  <c r="I83" i="3"/>
  <c r="H83" i="3"/>
  <c r="G83" i="3"/>
  <c r="F83" i="3"/>
  <c r="E83" i="3"/>
  <c r="C83" i="3"/>
  <c r="D83" i="3" s="1"/>
  <c r="D82" i="3"/>
  <c r="D81" i="3"/>
  <c r="D80" i="3"/>
  <c r="D79" i="3"/>
  <c r="H77" i="3"/>
  <c r="G77" i="3"/>
  <c r="F77" i="3"/>
  <c r="C70" i="3"/>
  <c r="G65" i="3"/>
  <c r="F64" i="3"/>
  <c r="F63" i="3"/>
  <c r="F62" i="3"/>
  <c r="F61" i="3"/>
  <c r="F60" i="3"/>
  <c r="F59" i="3"/>
  <c r="F58" i="3"/>
  <c r="F57" i="3"/>
  <c r="F65" i="3" s="1"/>
  <c r="F66" i="3" s="1"/>
  <c r="G50" i="3"/>
  <c r="F50" i="3"/>
  <c r="F48" i="3"/>
  <c r="D48" i="3"/>
  <c r="C48" i="3"/>
  <c r="C47" i="3"/>
  <c r="G46" i="3"/>
  <c r="E46" i="3"/>
  <c r="C46" i="3"/>
  <c r="F45" i="3"/>
  <c r="E36" i="3"/>
  <c r="G48" i="3" s="1"/>
  <c r="D36" i="3"/>
  <c r="E35" i="3"/>
  <c r="E34" i="3"/>
  <c r="E48" i="3" s="1"/>
  <c r="D13" i="3"/>
  <c r="B13" i="3"/>
  <c r="B12" i="3"/>
  <c r="D12" i="3" s="1"/>
  <c r="D11" i="3"/>
  <c r="D9" i="3"/>
  <c r="D8" i="3"/>
  <c r="D7" i="3"/>
  <c r="I88" i="1"/>
  <c r="H88" i="1"/>
  <c r="G88" i="1"/>
  <c r="F88" i="1"/>
  <c r="E88" i="1"/>
  <c r="C88" i="1"/>
  <c r="D87" i="1"/>
  <c r="D86" i="1"/>
  <c r="D85" i="1"/>
  <c r="D84" i="1"/>
  <c r="H82" i="1"/>
  <c r="G82" i="1"/>
  <c r="F82" i="1"/>
  <c r="C75" i="1"/>
  <c r="G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0" i="1"/>
  <c r="F48" i="1"/>
  <c r="D48" i="1"/>
  <c r="C48" i="1"/>
  <c r="C47" i="1"/>
  <c r="C46" i="1"/>
  <c r="F45" i="1"/>
  <c r="G46" i="1" s="1"/>
  <c r="E46" i="1" s="1"/>
  <c r="E36" i="1"/>
  <c r="G48" i="1" s="1"/>
  <c r="G50" i="1" s="1"/>
  <c r="D36" i="1"/>
  <c r="E35" i="1"/>
  <c r="E34" i="1"/>
  <c r="D11" i="1"/>
  <c r="D9" i="1"/>
  <c r="D8" i="1"/>
  <c r="D7" i="1"/>
  <c r="D88" i="1" l="1"/>
  <c r="F70" i="1"/>
  <c r="F71" i="1" s="1"/>
  <c r="C73" i="1" s="1"/>
  <c r="E48" i="1"/>
  <c r="C49" i="1" s="1"/>
  <c r="C50" i="1" s="1"/>
  <c r="D42" i="1"/>
  <c r="C49" i="3"/>
  <c r="C50" i="3" s="1"/>
  <c r="E50" i="3"/>
  <c r="F67" i="3"/>
  <c r="F68" i="3" s="1"/>
  <c r="C67" i="3" s="1"/>
  <c r="C68" i="3"/>
  <c r="F70" i="4"/>
  <c r="F71" i="4" s="1"/>
  <c r="C70" i="4" s="1"/>
  <c r="E50" i="4"/>
  <c r="C71" i="4"/>
  <c r="F72" i="1"/>
  <c r="D42" i="3"/>
  <c r="E50" i="1" l="1"/>
  <c r="F73" i="1"/>
  <c r="C72" i="1" s="1"/>
</calcChain>
</file>

<file path=xl/sharedStrings.xml><?xml version="1.0" encoding="utf-8"?>
<sst xmlns="http://schemas.openxmlformats.org/spreadsheetml/2006/main" count="300" uniqueCount="125">
  <si>
    <t>SCREEN MALAYSIA: CO-PRODUCTION ELIGIBILITY TOOL - FEATURED &amp; TV DRAMA</t>
  </si>
  <si>
    <t>SEE OTHER TABS FOR ANIMATION AND DOCUMENTARY</t>
  </si>
  <si>
    <t>STEP 1</t>
  </si>
  <si>
    <t>Title:</t>
  </si>
  <si>
    <t>STEP 2</t>
  </si>
  <si>
    <t>Number of PARTNER COUNTRIES (other than Malaysia):</t>
  </si>
  <si>
    <t>Total Budget</t>
  </si>
  <si>
    <t>Format:</t>
  </si>
  <si>
    <t>Malaysia Financial Contribution</t>
  </si>
  <si>
    <t>Country</t>
  </si>
  <si>
    <t>Malaysia</t>
  </si>
  <si>
    <t>Partner Country 1:</t>
  </si>
  <si>
    <t>Malaysia Spend</t>
  </si>
  <si>
    <t>Split</t>
  </si>
  <si>
    <t>Non-party</t>
  </si>
  <si>
    <t>STEP 3</t>
  </si>
  <si>
    <t>FINANCE PLAN</t>
  </si>
  <si>
    <t>Please enter entire financial plan, entering the co-production parter country that is contributing each aspect of it. If you're splitting a contribution between co-producers, enter it as two seperated contributions</t>
  </si>
  <si>
    <t>Source</t>
  </si>
  <si>
    <t>Finance Type</t>
  </si>
  <si>
    <t>Amount MYR</t>
  </si>
  <si>
    <t>Producer Offset</t>
  </si>
  <si>
    <t>Equity</t>
  </si>
  <si>
    <t>Distributor</t>
  </si>
  <si>
    <t>MG/DA</t>
  </si>
  <si>
    <t>Sales agent</t>
  </si>
  <si>
    <t>RoW MG</t>
  </si>
  <si>
    <t>Broadcaster</t>
  </si>
  <si>
    <t>License fee</t>
  </si>
  <si>
    <t>Private investor</t>
  </si>
  <si>
    <t>TOTAL:</t>
  </si>
  <si>
    <t>This entire table auto complete</t>
  </si>
  <si>
    <t>Please ensure the budgeted level of Malaysia expenditure is entered in F12 and the total budget in F9</t>
  </si>
  <si>
    <t xml:space="preserve">Finance Summary And Malaysia Spend </t>
  </si>
  <si>
    <t>Spend</t>
  </si>
  <si>
    <t>Finance</t>
  </si>
  <si>
    <t>Minimum</t>
  </si>
  <si>
    <t>Total Budget MYR:</t>
  </si>
  <si>
    <t>MYR</t>
  </si>
  <si>
    <t>%</t>
  </si>
  <si>
    <t>Spend %</t>
  </si>
  <si>
    <t>Spend Difference:</t>
  </si>
  <si>
    <t>Spend Porpotional to Finance:</t>
  </si>
  <si>
    <t>Financial arrangment minimum:</t>
  </si>
  <si>
    <t>Step 4</t>
  </si>
  <si>
    <t>POINTS TEST</t>
  </si>
  <si>
    <t>Role</t>
  </si>
  <si>
    <t>Name</t>
  </si>
  <si>
    <t>Nationality</t>
  </si>
  <si>
    <t>Malaysia Point</t>
  </si>
  <si>
    <t>Max Point</t>
  </si>
  <si>
    <t>Section A</t>
  </si>
  <si>
    <t>Screenwriter</t>
  </si>
  <si>
    <t>Director</t>
  </si>
  <si>
    <t>DoP</t>
  </si>
  <si>
    <t>Editor/Picture Editor</t>
  </si>
  <si>
    <t>Cast (Insert the four principal roles in order of size of role)</t>
  </si>
  <si>
    <t>Insert Role</t>
  </si>
  <si>
    <t>Section B 
(Selec from Drop-down list)</t>
  </si>
  <si>
    <t>Total Points</t>
  </si>
  <si>
    <t>Points%</t>
  </si>
  <si>
    <t>Points porpotional to finance:</t>
  </si>
  <si>
    <t>Finance%</t>
  </si>
  <si>
    <t>Arrangement Minimum:</t>
  </si>
  <si>
    <t>Difference</t>
  </si>
  <si>
    <t>Step 5</t>
  </si>
  <si>
    <t>PRODUCTION SCHEDULE</t>
  </si>
  <si>
    <t>Weeks in</t>
  </si>
  <si>
    <t>Weeks in Partner Country 1</t>
  </si>
  <si>
    <t>Weeks in Partner Country 2</t>
  </si>
  <si>
    <t>Weeks in Partner Country 3</t>
  </si>
  <si>
    <t>Weeks</t>
  </si>
  <si>
    <t>Period</t>
  </si>
  <si>
    <t>Total Weeks</t>
  </si>
  <si>
    <r>
      <rPr>
        <b/>
        <sz val="11"/>
        <color theme="1"/>
        <rFont val="Calibri"/>
        <charset val="134"/>
        <scheme val="minor"/>
      </rPr>
      <t xml:space="preserve">% in Malaysia </t>
    </r>
    <r>
      <rPr>
        <b/>
        <sz val="11"/>
        <color rgb="FFFF0000"/>
        <rFont val="Calibri"/>
        <charset val="134"/>
        <scheme val="minor"/>
      </rPr>
      <t>(Column auto calculated)</t>
    </r>
  </si>
  <si>
    <t>In Non-Party</t>
  </si>
  <si>
    <t>Deve'nt</t>
  </si>
  <si>
    <t>Pre</t>
  </si>
  <si>
    <t>Shoot</t>
  </si>
  <si>
    <t>Post</t>
  </si>
  <si>
    <t>Total</t>
  </si>
  <si>
    <t>SCREEN MALAYSIA: CO-PRODUCTION ELIGIBILITY TOOL - DOCUMENTARY</t>
  </si>
  <si>
    <t>SEE OTHER TABS FOR ANIMATION AND FEATURED &amp; TV DRAMA</t>
  </si>
  <si>
    <t>Amount RM</t>
  </si>
  <si>
    <t>State Agency</t>
  </si>
  <si>
    <t>SCREEN MALAYSIA: CO-PRODUCTION ELIGIBILITY TOOL - ANIMATION</t>
  </si>
  <si>
    <t>SEE OTHER TABS FOR FEATURED &amp; TV DRAMA AND DOCUMENTARY</t>
  </si>
  <si>
    <t>spend Difference:</t>
  </si>
  <si>
    <t>Key Animator</t>
  </si>
  <si>
    <t>Storyboard Artist</t>
  </si>
  <si>
    <t>Insert voice role</t>
  </si>
  <si>
    <t>Partners</t>
  </si>
  <si>
    <t>MINIMUM</t>
  </si>
  <si>
    <t>SectionBDoc</t>
  </si>
  <si>
    <t>SectionBAni</t>
  </si>
  <si>
    <t>Australia</t>
  </si>
  <si>
    <t>Composer</t>
  </si>
  <si>
    <t>Canada</t>
  </si>
  <si>
    <t>Researcher</t>
  </si>
  <si>
    <t>Key Background Artist</t>
  </si>
  <si>
    <t>China</t>
  </si>
  <si>
    <t>Narrator</t>
  </si>
  <si>
    <t>France (MOU)</t>
  </si>
  <si>
    <t>Sound Designer, Editor, Recordist or Mixer</t>
  </si>
  <si>
    <t>Underlying work</t>
  </si>
  <si>
    <t>Germany</t>
  </si>
  <si>
    <t>Underlying work/Subject matter</t>
  </si>
  <si>
    <t>Key Model Designer</t>
  </si>
  <si>
    <t>Ireland</t>
  </si>
  <si>
    <t>Voice/Actors'Director</t>
  </si>
  <si>
    <t>Israel</t>
  </si>
  <si>
    <t>Sound Designer</t>
  </si>
  <si>
    <t>Italy</t>
  </si>
  <si>
    <t>Korea</t>
  </si>
  <si>
    <t>New Zealand (MOU)</t>
  </si>
  <si>
    <t>Singapore</t>
  </si>
  <si>
    <t>South Africa</t>
  </si>
  <si>
    <t>UK and Northern Ireland</t>
  </si>
  <si>
    <t>Other</t>
  </si>
  <si>
    <t>Grant</t>
  </si>
  <si>
    <t>Costume Designer</t>
  </si>
  <si>
    <t>VFX Supervisor</t>
  </si>
  <si>
    <t>Cash Rebate</t>
  </si>
  <si>
    <t>eg. Film in Malaysia Incentive (FIMI) - FINAS</t>
  </si>
  <si>
    <t xml:space="preserve">eg. Dana Kandungan Digital - FINAS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</si>
</sst>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MYR]\ #,##0.00;[$MYR]\ \-#,##0.00"/>
    <numFmt numFmtId="165" formatCode="&quot;RM&quot;#,##0.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22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8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Fill="1" applyAlignment="1"/>
    <xf numFmtId="9" fontId="0" fillId="0" borderId="0" xfId="0" applyNumberFormat="1"/>
    <xf numFmtId="9" fontId="1" fillId="0" borderId="0" xfId="0" applyNumberFormat="1" applyFont="1" applyFill="1" applyAlignment="1"/>
    <xf numFmtId="15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4" fillId="0" borderId="0" xfId="0" applyFont="1" applyFill="1" applyAlignment="1">
      <alignment horizontal="left" vertical="center"/>
    </xf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164" fontId="0" fillId="2" borderId="13" xfId="0" applyNumberFormat="1" applyFill="1" applyBorder="1"/>
    <xf numFmtId="0" fontId="0" fillId="0" borderId="14" xfId="0" applyFill="1" applyBorder="1"/>
    <xf numFmtId="0" fontId="5" fillId="2" borderId="15" xfId="0" applyFont="1" applyFill="1" applyBorder="1"/>
    <xf numFmtId="164" fontId="0" fillId="2" borderId="16" xfId="0" applyNumberFormat="1" applyFill="1" applyBorder="1"/>
    <xf numFmtId="0" fontId="0" fillId="0" borderId="16" xfId="0" applyFill="1" applyBorder="1"/>
    <xf numFmtId="164" fontId="0" fillId="0" borderId="16" xfId="0" applyNumberFormat="1" applyFill="1" applyBorder="1"/>
    <xf numFmtId="165" fontId="0" fillId="0" borderId="16" xfId="0" applyNumberFormat="1" applyFill="1" applyBorder="1"/>
    <xf numFmtId="0" fontId="0" fillId="0" borderId="17" xfId="0" applyFill="1" applyBorder="1"/>
    <xf numFmtId="165" fontId="0" fillId="0" borderId="17" xfId="0" applyNumberFormat="1" applyFill="1" applyBorder="1"/>
    <xf numFmtId="0" fontId="7" fillId="0" borderId="0" xfId="0" applyFont="1"/>
    <xf numFmtId="0" fontId="0" fillId="0" borderId="16" xfId="0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164" fontId="0" fillId="0" borderId="16" xfId="0" applyNumberFormat="1" applyBorder="1"/>
    <xf numFmtId="9" fontId="0" fillId="0" borderId="16" xfId="0" applyNumberFormat="1" applyBorder="1"/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16" xfId="0" applyNumberFormat="1" applyBorder="1"/>
    <xf numFmtId="164" fontId="0" fillId="0" borderId="20" xfId="0" applyNumberFormat="1" applyFill="1" applyBorder="1"/>
    <xf numFmtId="165" fontId="0" fillId="0" borderId="0" xfId="0" applyNumberFormat="1" applyBorder="1"/>
    <xf numFmtId="0" fontId="5" fillId="2" borderId="16" xfId="0" applyFont="1" applyFill="1" applyBorder="1"/>
    <xf numFmtId="10" fontId="0" fillId="2" borderId="16" xfId="0" applyNumberFormat="1" applyFill="1" applyBorder="1"/>
    <xf numFmtId="0" fontId="5" fillId="2" borderId="16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12" xfId="0" applyBorder="1"/>
    <xf numFmtId="0" fontId="8" fillId="0" borderId="5" xfId="0" applyFont="1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9" fontId="0" fillId="0" borderId="0" xfId="0" applyNumberFormat="1" applyBorder="1" applyAlignment="1"/>
    <xf numFmtId="9" fontId="0" fillId="0" borderId="0" xfId="0" applyNumberFormat="1" applyBorder="1"/>
    <xf numFmtId="10" fontId="0" fillId="0" borderId="0" xfId="0" applyNumberFormat="1" applyBorder="1"/>
    <xf numFmtId="0" fontId="6" fillId="3" borderId="0" xfId="0" applyFont="1" applyFill="1" applyBorder="1" applyAlignment="1">
      <alignment horizontal="left" vertical="center"/>
    </xf>
    <xf numFmtId="0" fontId="0" fillId="4" borderId="16" xfId="0" applyFill="1" applyBorder="1"/>
    <xf numFmtId="0" fontId="0" fillId="4" borderId="15" xfId="0" applyFill="1" applyBorder="1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/>
    <xf numFmtId="10" fontId="0" fillId="4" borderId="12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16" xfId="0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0" fillId="4" borderId="5" xfId="0" applyFill="1" applyBorder="1"/>
    <xf numFmtId="10" fontId="0" fillId="4" borderId="21" xfId="0" applyNumberFormat="1" applyFill="1" applyBorder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0" fillId="4" borderId="18" xfId="0" applyFill="1" applyBorder="1"/>
    <xf numFmtId="10" fontId="0" fillId="4" borderId="17" xfId="0" applyNumberFormat="1" applyFill="1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8" xfId="0" applyBorder="1"/>
    <xf numFmtId="10" fontId="0" fillId="0" borderId="28" xfId="0" applyNumberFormat="1" applyBorder="1"/>
    <xf numFmtId="0" fontId="0" fillId="0" borderId="29" xfId="0" applyBorder="1"/>
    <xf numFmtId="0" fontId="0" fillId="0" borderId="30" xfId="0" applyBorder="1"/>
    <xf numFmtId="10" fontId="0" fillId="0" borderId="30" xfId="0" applyNumberFormat="1" applyBorder="1"/>
    <xf numFmtId="0" fontId="0" fillId="4" borderId="2" xfId="0" applyFill="1" applyBorder="1"/>
    <xf numFmtId="0" fontId="0" fillId="4" borderId="3" xfId="0" applyFill="1" applyBorder="1"/>
    <xf numFmtId="10" fontId="0" fillId="4" borderId="3" xfId="0" applyNumberFormat="1" applyFill="1" applyBorder="1"/>
    <xf numFmtId="0" fontId="0" fillId="0" borderId="31" xfId="0" applyBorder="1"/>
    <xf numFmtId="0" fontId="0" fillId="0" borderId="32" xfId="0" applyBorder="1"/>
    <xf numFmtId="0" fontId="0" fillId="4" borderId="4" xfId="0" applyFill="1" applyBorder="1"/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164" fontId="0" fillId="0" borderId="0" xfId="0" applyNumberFormat="1" applyProtection="1"/>
    <xf numFmtId="0" fontId="10" fillId="0" borderId="0" xfId="0" applyFont="1" applyBorder="1" applyProtection="1">
      <protection locked="0"/>
    </xf>
    <xf numFmtId="0" fontId="0" fillId="0" borderId="17" xfId="0" applyBorder="1" applyAlignment="1">
      <alignment horizontal="center"/>
    </xf>
    <xf numFmtId="9" fontId="0" fillId="0" borderId="15" xfId="0" applyNumberForma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10" fontId="0" fillId="0" borderId="15" xfId="0" applyNumberFormat="1" applyBorder="1"/>
    <xf numFmtId="165" fontId="0" fillId="0" borderId="15" xfId="0" applyNumberFormat="1" applyBorder="1"/>
    <xf numFmtId="0" fontId="6" fillId="3" borderId="15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 wrapText="1"/>
    </xf>
    <xf numFmtId="0" fontId="5" fillId="4" borderId="16" xfId="0" applyFont="1" applyFill="1" applyBorder="1"/>
    <xf numFmtId="0" fontId="5" fillId="4" borderId="25" xfId="0" applyFont="1" applyFill="1" applyBorder="1"/>
    <xf numFmtId="0" fontId="5" fillId="4" borderId="16" xfId="0" applyFont="1" applyFill="1" applyBorder="1" applyAlignment="1">
      <alignment horizontal="right"/>
    </xf>
    <xf numFmtId="0" fontId="5" fillId="4" borderId="5" xfId="0" applyFont="1" applyFill="1" applyBorder="1"/>
    <xf numFmtId="0" fontId="5" fillId="4" borderId="18" xfId="0" applyFont="1" applyFill="1" applyBorder="1"/>
    <xf numFmtId="0" fontId="5" fillId="0" borderId="9" xfId="0" applyFont="1" applyBorder="1"/>
    <xf numFmtId="164" fontId="0" fillId="0" borderId="0" xfId="0" applyNumberFormat="1" applyFill="1" applyBorder="1"/>
    <xf numFmtId="0" fontId="0" fillId="0" borderId="17" xfId="0" applyBorder="1"/>
    <xf numFmtId="0" fontId="0" fillId="0" borderId="16" xfId="0" applyFill="1" applyBorder="1" applyAlignment="1">
      <alignment horizontal="center"/>
    </xf>
    <xf numFmtId="9" fontId="0" fillId="0" borderId="17" xfId="0" applyNumberFormat="1" applyBorder="1" applyAlignment="1"/>
    <xf numFmtId="0" fontId="0" fillId="0" borderId="19" xfId="0" applyBorder="1"/>
    <xf numFmtId="9" fontId="0" fillId="0" borderId="17" xfId="0" applyNumberFormat="1" applyBorder="1"/>
    <xf numFmtId="0" fontId="0" fillId="0" borderId="24" xfId="0" applyBorder="1"/>
    <xf numFmtId="164" fontId="0" fillId="0" borderId="24" xfId="0" applyNumberFormat="1" applyBorder="1"/>
    <xf numFmtId="0" fontId="0" fillId="2" borderId="24" xfId="0" applyFill="1" applyBorder="1" applyAlignment="1">
      <alignment horizontal="left" vertical="center" wrapText="1"/>
    </xf>
    <xf numFmtId="0" fontId="0" fillId="0" borderId="33" xfId="0" applyBorder="1"/>
    <xf numFmtId="0" fontId="0" fillId="0" borderId="0" xfId="0" applyFill="1"/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5" fillId="0" borderId="12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17" xfId="0" applyFont="1" applyBorder="1" applyAlignment="1">
      <alignment horizontal="left" wrapText="1"/>
    </xf>
    <xf numFmtId="0" fontId="5" fillId="0" borderId="21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52">
    <dxf>
      <fill>
        <patternFill patternType="solid">
          <bgColor rgb="FFFFFF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rgb="FFFF0000"/>
        </patternFill>
      </fill>
    </dxf>
    <dxf>
      <border>
        <left/>
        <right/>
        <top/>
        <bottom/>
      </border>
    </dxf>
    <dxf>
      <border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/>
        <right/>
        <top/>
        <bottom/>
      </border>
    </dxf>
    <dxf>
      <border>
        <right/>
        <top/>
        <bottom/>
      </border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right/>
        <top/>
        <bottom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rgb="FFFF0000"/>
        </patternFill>
      </fill>
    </dxf>
    <dxf>
      <border>
        <left/>
        <right/>
        <top/>
        <bottom/>
      </border>
    </dxf>
    <dxf>
      <border>
        <left style="thin">
          <color auto="1"/>
        </left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rgb="FFFFFF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  <border>
        <left/>
        <right/>
        <top/>
        <bottom/>
      </border>
    </dxf>
    <dxf>
      <fill>
        <patternFill patternType="solid">
          <bgColor rgb="FFFF000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/>
        <top/>
        <bottom/>
      </border>
    </dxf>
    <dxf>
      <border>
        <left/>
        <right/>
        <top style="thin">
          <color auto="1"/>
        </top>
        <bottom/>
      </border>
    </dxf>
    <dxf>
      <fill>
        <patternFill patternType="solid">
          <bgColor rgb="FFFFFF00"/>
        </patternFill>
      </fill>
    </dxf>
    <dxf>
      <font>
        <color rgb="FF9C6500"/>
      </font>
      <fill>
        <patternFill patternType="solid">
          <bgColor rgb="FFFFEB9C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rgb="FFFF0000"/>
        </patternFill>
      </fill>
    </dxf>
    <dxf>
      <border>
        <left/>
        <right/>
        <top/>
        <bottom/>
      </border>
    </dxf>
    <dxf>
      <border>
        <left style="thin">
          <color auto="1"/>
        </left>
        <right/>
        <top/>
        <bottom/>
      </border>
    </dxf>
    <dxf>
      <fill>
        <patternFill patternType="solid">
          <bgColor theme="0" tint="-0.34998626667073579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/>
        <top/>
        <bottom/>
      </border>
    </dxf>
    <dxf>
      <border>
        <left/>
        <right/>
        <top style="thin">
          <color auto="1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"/>
  <sheetViews>
    <sheetView tabSelected="1" zoomScale="90" zoomScaleNormal="90" workbookViewId="0">
      <selection activeCell="B1" sqref="B1"/>
    </sheetView>
  </sheetViews>
  <sheetFormatPr defaultColWidth="9" defaultRowHeight="15"/>
  <cols>
    <col min="2" max="2" width="46.42578125" customWidth="1"/>
    <col min="3" max="11" width="20.7109375" customWidth="1"/>
  </cols>
  <sheetData>
    <row r="1" spans="2:6" ht="28.5">
      <c r="B1" s="4">
        <v>44384</v>
      </c>
    </row>
    <row r="2" spans="2:6" ht="23.25">
      <c r="B2" s="5" t="s">
        <v>0</v>
      </c>
    </row>
    <row r="3" spans="2:6">
      <c r="B3" t="s">
        <v>1</v>
      </c>
    </row>
    <row r="6" spans="2:6" ht="30" customHeight="1">
      <c r="B6" s="6" t="s">
        <v>2</v>
      </c>
    </row>
    <row r="7" spans="2:6" ht="30" customHeight="1">
      <c r="B7" s="7" t="s">
        <v>3</v>
      </c>
      <c r="C7" s="8"/>
      <c r="D7" s="10" t="str">
        <f>IF(C7=0,"Please Input The Title"," ")</f>
        <v>Please Input The Title</v>
      </c>
      <c r="E7" s="10"/>
      <c r="F7" s="6" t="s">
        <v>4</v>
      </c>
    </row>
    <row r="8" spans="2:6" ht="30" customHeight="1">
      <c r="B8" s="11" t="s">
        <v>5</v>
      </c>
      <c r="C8" s="8"/>
      <c r="D8" s="12" t="str">
        <f>IF(C8=0,"Please Choose Number of Partner Countries"," ")</f>
        <v>Please Choose Number of Partner Countries</v>
      </c>
      <c r="E8" s="7" t="s">
        <v>6</v>
      </c>
      <c r="F8" s="13"/>
    </row>
    <row r="9" spans="2:6" ht="30" customHeight="1">
      <c r="B9" s="7" t="s">
        <v>7</v>
      </c>
      <c r="C9" s="8"/>
      <c r="D9" s="14" t="str">
        <f>IF(C9=0,"Please Choose The Type of Format"," ")</f>
        <v>Please Choose The Type of Format</v>
      </c>
      <c r="E9" s="11" t="s">
        <v>8</v>
      </c>
      <c r="F9" s="13"/>
    </row>
    <row r="10" spans="2:6" hidden="1">
      <c r="B10" s="15" t="s">
        <v>9</v>
      </c>
      <c r="C10" s="16" t="s">
        <v>10</v>
      </c>
      <c r="D10" s="14"/>
    </row>
    <row r="11" spans="2:6" ht="30" customHeight="1">
      <c r="B11" s="7" t="s">
        <v>11</v>
      </c>
      <c r="C11" s="8"/>
      <c r="D11" s="14" t="str">
        <f>IF(C11=0,"Please Choose Partner Countries"," ")</f>
        <v>Please Choose Partner Countries</v>
      </c>
      <c r="E11" s="7" t="s">
        <v>12</v>
      </c>
      <c r="F11" s="13"/>
    </row>
    <row r="12" spans="2:6" ht="30" customHeight="1">
      <c r="B12" s="17"/>
      <c r="C12" s="16" t="s">
        <v>13</v>
      </c>
      <c r="D12" s="18"/>
    </row>
    <row r="13" spans="2:6" ht="30" customHeight="1">
      <c r="B13" s="17"/>
      <c r="C13" s="16" t="s">
        <v>14</v>
      </c>
      <c r="D13" s="18"/>
    </row>
    <row r="14" spans="2:6" ht="15" hidden="1" customHeight="1">
      <c r="B14" s="19"/>
      <c r="D14" s="18"/>
    </row>
    <row r="15" spans="2:6" ht="15" hidden="1" customHeight="1">
      <c r="B15" s="19"/>
      <c r="D15" s="18"/>
    </row>
    <row r="17" spans="2:10" ht="30" customHeight="1">
      <c r="B17" s="20" t="s">
        <v>15</v>
      </c>
    </row>
    <row r="18" spans="2:10" ht="30" customHeight="1">
      <c r="B18" s="7" t="s">
        <v>16</v>
      </c>
      <c r="C18" s="135" t="s">
        <v>17</v>
      </c>
      <c r="D18" s="135"/>
      <c r="E18" s="135"/>
      <c r="F18" s="135"/>
      <c r="G18" s="135"/>
      <c r="H18" s="135"/>
      <c r="I18" s="135"/>
      <c r="J18" s="135"/>
    </row>
    <row r="19" spans="2:10">
      <c r="B19" s="21"/>
      <c r="C19" s="21"/>
      <c r="D19" s="21"/>
      <c r="E19" s="21"/>
    </row>
    <row r="20" spans="2:10">
      <c r="B20" s="22" t="s">
        <v>18</v>
      </c>
      <c r="C20" s="23" t="s">
        <v>9</v>
      </c>
      <c r="D20" s="23" t="s">
        <v>19</v>
      </c>
      <c r="E20" s="24" t="s">
        <v>20</v>
      </c>
      <c r="H20" s="25"/>
    </row>
    <row r="21" spans="2:10">
      <c r="B21" s="26" t="s">
        <v>123</v>
      </c>
      <c r="C21" s="27"/>
      <c r="D21" s="25" t="s">
        <v>122</v>
      </c>
      <c r="E21" s="28"/>
    </row>
    <row r="22" spans="2:10">
      <c r="B22" s="26" t="s">
        <v>124</v>
      </c>
      <c r="C22" s="27"/>
      <c r="D22" s="25" t="s">
        <v>119</v>
      </c>
      <c r="E22" s="28"/>
    </row>
    <row r="23" spans="2:10">
      <c r="B23" s="26"/>
      <c r="C23" s="27"/>
      <c r="D23" s="29"/>
      <c r="E23" s="28"/>
    </row>
    <row r="24" spans="2:10">
      <c r="B24" s="26"/>
      <c r="C24" s="27"/>
      <c r="D24" s="29"/>
      <c r="E24" s="28"/>
    </row>
    <row r="25" spans="2:10">
      <c r="B25" s="26"/>
      <c r="C25" s="27"/>
      <c r="D25" s="29"/>
      <c r="E25" s="28"/>
    </row>
    <row r="26" spans="2:10">
      <c r="B26" s="26"/>
      <c r="C26" s="27"/>
      <c r="D26" s="29"/>
      <c r="E26" s="28"/>
    </row>
    <row r="27" spans="2:10">
      <c r="B27" s="26"/>
      <c r="C27" s="27"/>
      <c r="D27" s="29"/>
      <c r="E27" s="28"/>
    </row>
    <row r="28" spans="2:10">
      <c r="B28" s="26"/>
      <c r="C28" s="27"/>
      <c r="D28" s="25"/>
      <c r="E28" s="28"/>
    </row>
    <row r="29" spans="2:10">
      <c r="B29" s="26"/>
      <c r="C29" s="27"/>
      <c r="D29" s="25"/>
      <c r="E29" s="28"/>
    </row>
    <row r="30" spans="2:10">
      <c r="B30" s="26"/>
      <c r="C30" s="27"/>
      <c r="D30" s="25"/>
      <c r="E30" s="28"/>
    </row>
    <row r="31" spans="2:10">
      <c r="B31" s="26"/>
      <c r="C31" s="27"/>
      <c r="D31" s="25"/>
      <c r="E31" s="28"/>
    </row>
    <row r="32" spans="2:10">
      <c r="B32" s="26"/>
      <c r="C32" s="27"/>
      <c r="D32" s="25"/>
      <c r="E32" s="28"/>
    </row>
    <row r="33" spans="2:11">
      <c r="B33" s="30"/>
      <c r="C33" s="27"/>
      <c r="D33" s="123"/>
      <c r="E33" s="28"/>
    </row>
    <row r="34" spans="2:11">
      <c r="B34" s="32"/>
      <c r="C34" s="33"/>
      <c r="D34" s="34" t="s">
        <v>30</v>
      </c>
      <c r="E34" s="35">
        <f>SUM(E21:E33)</f>
        <v>0</v>
      </c>
    </row>
    <row r="35" spans="2:11">
      <c r="B35" s="29"/>
      <c r="C35" s="36"/>
      <c r="D35" s="37" t="s">
        <v>10</v>
      </c>
      <c r="E35" s="38">
        <f>SUMIF(C21:C33,D35,E21:E33)</f>
        <v>0</v>
      </c>
    </row>
    <row r="36" spans="2:11">
      <c r="D36" s="39" t="str">
        <f>IF(C11&gt;0,C11," ")</f>
        <v xml:space="preserve"> </v>
      </c>
      <c r="E36" s="40" t="str">
        <f>IF(C11&gt;0,SUMIF(C21:C33,C11,E21:E33)," ")</f>
        <v xml:space="preserve"> </v>
      </c>
    </row>
    <row r="37" spans="2:11">
      <c r="B37" s="25"/>
      <c r="D37" s="29"/>
      <c r="E37" s="124"/>
    </row>
    <row r="38" spans="2:11">
      <c r="D38" s="29"/>
      <c r="E38" s="124"/>
    </row>
    <row r="41" spans="2:11">
      <c r="B41" s="44" t="s">
        <v>31</v>
      </c>
      <c r="C41" t="s">
        <v>32</v>
      </c>
    </row>
    <row r="42" spans="2:11">
      <c r="B42" s="17" t="s">
        <v>33</v>
      </c>
      <c r="D42" s="44" t="str">
        <f>IF(C47=E34," ","Total Budget does not match total Finance Plan")</f>
        <v xml:space="preserve"> </v>
      </c>
    </row>
    <row r="43" spans="2:11">
      <c r="H43" s="25"/>
      <c r="I43" s="25"/>
      <c r="J43" s="25"/>
      <c r="K43" s="25"/>
    </row>
    <row r="44" spans="2:11">
      <c r="B44" s="45"/>
      <c r="C44" s="46" t="s">
        <v>34</v>
      </c>
      <c r="D44" s="136" t="s">
        <v>35</v>
      </c>
      <c r="E44" s="137"/>
      <c r="F44" s="137"/>
      <c r="G44" s="138"/>
      <c r="H44" s="139"/>
      <c r="I44" s="139"/>
      <c r="J44" s="139"/>
      <c r="K44" s="139"/>
    </row>
    <row r="45" spans="2:11">
      <c r="B45" s="45"/>
      <c r="C45" s="45"/>
      <c r="D45" s="140" t="s">
        <v>10</v>
      </c>
      <c r="E45" s="141"/>
      <c r="F45" s="140" t="str">
        <f>IF(C11&gt;0,C11," ")</f>
        <v xml:space="preserve"> </v>
      </c>
      <c r="G45" s="142"/>
      <c r="H45" s="139"/>
      <c r="I45" s="139"/>
      <c r="J45" s="139"/>
      <c r="K45" s="139"/>
    </row>
    <row r="46" spans="2:11">
      <c r="B46" s="47" t="s">
        <v>34</v>
      </c>
      <c r="C46" s="48">
        <f>F11</f>
        <v>0</v>
      </c>
      <c r="D46" s="45" t="s">
        <v>36</v>
      </c>
      <c r="E46" s="49" t="e">
        <f>MAX(G46)</f>
        <v>#N/A</v>
      </c>
      <c r="F46" s="45" t="s">
        <v>36</v>
      </c>
      <c r="G46" s="108" t="e">
        <f>VLOOKUP(F45,Data!$A$2:$B$15,2)</f>
        <v>#N/A</v>
      </c>
      <c r="H46" s="125"/>
      <c r="I46" s="127"/>
      <c r="J46" s="128"/>
      <c r="K46" s="129"/>
    </row>
    <row r="47" spans="2:11">
      <c r="B47" s="47" t="s">
        <v>37</v>
      </c>
      <c r="C47" s="48">
        <f>F8</f>
        <v>0</v>
      </c>
      <c r="D47" s="50" t="s">
        <v>38</v>
      </c>
      <c r="E47" s="50" t="s">
        <v>39</v>
      </c>
      <c r="F47" s="50" t="s">
        <v>38</v>
      </c>
      <c r="G47" s="110" t="s">
        <v>39</v>
      </c>
      <c r="H47" s="126"/>
      <c r="I47" s="126"/>
      <c r="J47" s="130"/>
      <c r="K47" s="45"/>
    </row>
    <row r="48" spans="2:11">
      <c r="B48" s="47" t="s">
        <v>40</v>
      </c>
      <c r="C48" s="52" t="e">
        <f>F11/F8</f>
        <v>#DIV/0!</v>
      </c>
      <c r="D48" s="53">
        <f>SUMIF(C21:C33,D35,E21:E33)</f>
        <v>0</v>
      </c>
      <c r="E48" s="52" t="e">
        <f>E35/E34</f>
        <v>#DIV/0!</v>
      </c>
      <c r="F48" s="48" t="str">
        <f>IF(C11&gt;0,SUMIF(C21:C33,C11,E21:E33)," ")</f>
        <v xml:space="preserve"> </v>
      </c>
      <c r="G48" s="112" t="e">
        <f>E36/E34</f>
        <v>#VALUE!</v>
      </c>
      <c r="H48" s="48"/>
      <c r="I48" s="52"/>
      <c r="J48" s="131"/>
      <c r="K48" s="52"/>
    </row>
    <row r="49" spans="2:11">
      <c r="B49" s="55" t="s">
        <v>41</v>
      </c>
      <c r="C49" s="56" t="e">
        <f>C48-E48</f>
        <v>#DIV/0!</v>
      </c>
      <c r="D49" s="45"/>
      <c r="E49" s="45"/>
      <c r="F49" s="45"/>
      <c r="G49" s="109"/>
      <c r="H49" s="45"/>
      <c r="I49" s="45"/>
      <c r="J49" s="130"/>
      <c r="K49" s="45"/>
    </row>
    <row r="50" spans="2:11" ht="99.95" customHeight="1">
      <c r="B50" s="57" t="s">
        <v>42</v>
      </c>
      <c r="C50" s="58" t="e">
        <f>IF(C49&lt;-5%,"Spend too low","Eligible")</f>
        <v>#DIV/0!</v>
      </c>
      <c r="D50" s="59" t="s">
        <v>43</v>
      </c>
      <c r="E50" s="58" t="e">
        <f>IF(E48&gt;=E46,"Eligible","Not Eligible ")</f>
        <v>#DIV/0!</v>
      </c>
      <c r="F50" s="59" t="str">
        <f>IF(C11&gt;0,"Financial arrangment minimum:"," ")</f>
        <v xml:space="preserve"> </v>
      </c>
      <c r="G50" s="114" t="str">
        <f>IF(C11&gt;0,IF(G48&gt;=G46,"Eligible","Not Eligible ")," ")</f>
        <v xml:space="preserve"> </v>
      </c>
      <c r="H50" s="59"/>
      <c r="I50" s="58"/>
      <c r="J50" s="132"/>
      <c r="K50" s="58"/>
    </row>
    <row r="52" spans="2:11" ht="30" customHeight="1">
      <c r="B52" s="6" t="s">
        <v>44</v>
      </c>
    </row>
    <row r="53" spans="2:11">
      <c r="B53" s="17" t="s">
        <v>45</v>
      </c>
    </row>
    <row r="56" spans="2:11">
      <c r="B56" s="61"/>
      <c r="C56" s="47" t="s">
        <v>46</v>
      </c>
      <c r="D56" s="47" t="s">
        <v>47</v>
      </c>
      <c r="E56" s="47" t="s">
        <v>48</v>
      </c>
      <c r="F56" s="47" t="s">
        <v>49</v>
      </c>
      <c r="G56" s="47" t="s">
        <v>50</v>
      </c>
    </row>
    <row r="57" spans="2:11">
      <c r="B57" s="143" t="s">
        <v>51</v>
      </c>
      <c r="C57" s="62" t="s">
        <v>52</v>
      </c>
      <c r="D57" s="63"/>
      <c r="E57" s="63"/>
      <c r="F57" s="64" t="str">
        <f>IF(E57=D35,G57,IF(E57="Split",G57/2,"0"))</f>
        <v>0</v>
      </c>
      <c r="G57" s="65">
        <v>2</v>
      </c>
    </row>
    <row r="58" spans="2:11">
      <c r="B58" s="144"/>
      <c r="C58" s="62" t="s">
        <v>53</v>
      </c>
      <c r="D58" s="63"/>
      <c r="E58" s="63"/>
      <c r="F58" s="64" t="str">
        <f>IF(E58=D35,G58,IF(E58="Split",G58/2,"0"))</f>
        <v>0</v>
      </c>
      <c r="G58" s="65">
        <v>2</v>
      </c>
    </row>
    <row r="59" spans="2:11">
      <c r="B59" s="144"/>
      <c r="C59" s="62" t="s">
        <v>54</v>
      </c>
      <c r="D59" s="63"/>
      <c r="E59" s="63"/>
      <c r="F59" s="64" t="str">
        <f>IF(E59=D35,G59,IF(E59="Split",G59/2,"0"))</f>
        <v>0</v>
      </c>
      <c r="G59" s="65">
        <v>1</v>
      </c>
    </row>
    <row r="60" spans="2:11">
      <c r="B60" s="145"/>
      <c r="C60" s="62" t="s">
        <v>55</v>
      </c>
      <c r="D60" s="63"/>
      <c r="E60" s="63"/>
      <c r="F60" s="64" t="str">
        <f>IF(E60=D35,G60,IF(E60="Split",G60/2,"0"))</f>
        <v>0</v>
      </c>
      <c r="G60" s="65">
        <v>1</v>
      </c>
    </row>
    <row r="61" spans="2:11" ht="15" customHeight="1">
      <c r="B61" s="146" t="s">
        <v>56</v>
      </c>
      <c r="C61" s="62" t="s">
        <v>57</v>
      </c>
      <c r="D61" s="63"/>
      <c r="E61" s="63"/>
      <c r="F61" s="64" t="str">
        <f>IF(E61=D35,G61,IF(E61="Split",G61/2,"0"))</f>
        <v>0</v>
      </c>
      <c r="G61" s="65">
        <v>1</v>
      </c>
    </row>
    <row r="62" spans="2:11">
      <c r="B62" s="147"/>
      <c r="C62" s="62" t="s">
        <v>57</v>
      </c>
      <c r="D62" s="63"/>
      <c r="E62" s="63"/>
      <c r="F62" s="64" t="str">
        <f>IF(E62=D35,G62,IF(E62="Split",G62/2,"0"))</f>
        <v>0</v>
      </c>
      <c r="G62" s="65">
        <v>1</v>
      </c>
    </row>
    <row r="63" spans="2:11">
      <c r="B63" s="147"/>
      <c r="C63" s="62" t="s">
        <v>57</v>
      </c>
      <c r="D63" s="63"/>
      <c r="E63" s="63"/>
      <c r="F63" s="64" t="str">
        <f>IF(E63=D35,G63,IF(E63="Split",G63/2,"0"))</f>
        <v>0</v>
      </c>
      <c r="G63" s="65">
        <v>1</v>
      </c>
    </row>
    <row r="64" spans="2:11">
      <c r="B64" s="148"/>
      <c r="C64" s="62" t="s">
        <v>57</v>
      </c>
      <c r="D64" s="63"/>
      <c r="E64" s="63"/>
      <c r="F64" s="64" t="str">
        <f>IF(E64=D35,G64,IF(E64="Split",G64/2,"0"))</f>
        <v>0</v>
      </c>
      <c r="G64" s="65">
        <v>1</v>
      </c>
    </row>
    <row r="65" spans="2:9">
      <c r="B65" s="146" t="s">
        <v>58</v>
      </c>
      <c r="C65" s="62" t="s">
        <v>96</v>
      </c>
      <c r="D65" s="63"/>
      <c r="E65" s="63"/>
      <c r="F65" s="64" t="str">
        <f>IF(E65=D35,G65,IF(E65="Split",G65/2,"0"))</f>
        <v>0</v>
      </c>
      <c r="G65" s="65">
        <v>1</v>
      </c>
    </row>
    <row r="66" spans="2:9">
      <c r="B66" s="147"/>
      <c r="C66" s="62" t="s">
        <v>120</v>
      </c>
      <c r="D66" s="63"/>
      <c r="E66" s="63"/>
      <c r="F66" s="64" t="str">
        <f>IF(E66=D35,G66,IF(E66="Split",G66/2,"0"))</f>
        <v>0</v>
      </c>
      <c r="G66" s="65">
        <v>1</v>
      </c>
    </row>
    <row r="67" spans="2:9">
      <c r="B67" s="147"/>
      <c r="C67" s="62" t="s">
        <v>121</v>
      </c>
      <c r="D67" s="63"/>
      <c r="E67" s="63"/>
      <c r="F67" s="64" t="str">
        <f>IF(E67=D35,G67,IF(E67="Split",G67/2,"0"))</f>
        <v>0</v>
      </c>
      <c r="G67" s="65">
        <v>1</v>
      </c>
    </row>
    <row r="68" spans="2:9">
      <c r="B68" s="147"/>
      <c r="C68" s="62"/>
      <c r="D68" s="63"/>
      <c r="E68" s="63"/>
      <c r="F68" s="64" t="str">
        <f>IF(E68=D35,G68,IF(E68="Split",G68/2,"0"))</f>
        <v>0</v>
      </c>
      <c r="G68" s="65">
        <v>1</v>
      </c>
    </row>
    <row r="69" spans="2:9">
      <c r="B69" s="148"/>
      <c r="C69" s="62"/>
      <c r="D69" s="63"/>
      <c r="E69" s="63"/>
      <c r="F69" s="107" t="str">
        <f>IF(E69=D35,G69,IF(E69="Split",G69/2,"0"))</f>
        <v>0</v>
      </c>
      <c r="G69" s="65">
        <v>1</v>
      </c>
    </row>
    <row r="70" spans="2:9">
      <c r="B70" s="71"/>
      <c r="C70" s="72"/>
      <c r="D70" s="71"/>
      <c r="E70" s="118" t="s">
        <v>59</v>
      </c>
      <c r="F70" s="73">
        <f>SUM(F57:F69)</f>
        <v>0</v>
      </c>
      <c r="G70" s="74">
        <f>SUM(G57:G69)</f>
        <v>15</v>
      </c>
    </row>
    <row r="71" spans="2:9">
      <c r="E71" s="119" t="s">
        <v>60</v>
      </c>
      <c r="F71" s="76">
        <f>F70/G70</f>
        <v>0</v>
      </c>
      <c r="G71" s="77"/>
    </row>
    <row r="72" spans="2:9">
      <c r="B72" s="120" t="s">
        <v>61</v>
      </c>
      <c r="C72" s="79" t="e">
        <f>IF(F73&lt;-5%,"Point Too Low","Eligible")</f>
        <v>#DIV/0!</v>
      </c>
      <c r="E72" s="121" t="s">
        <v>62</v>
      </c>
      <c r="F72" s="81" t="e">
        <f>E48</f>
        <v>#DIV/0!</v>
      </c>
    </row>
    <row r="73" spans="2:9">
      <c r="B73" s="120" t="s">
        <v>63</v>
      </c>
      <c r="C73" s="82" t="e">
        <f>IF(F71&gt;=E46,"Eligible","Under minimum")</f>
        <v>#N/A</v>
      </c>
      <c r="E73" s="122" t="s">
        <v>64</v>
      </c>
      <c r="F73" s="84" t="e">
        <f>F71-F72</f>
        <v>#DIV/0!</v>
      </c>
    </row>
    <row r="75" spans="2:9" ht="18.75">
      <c r="C75" s="85" t="str">
        <f>IF(OR(ISBLANK(D57),ISBLANK(D58),ISBLANK(D59),ISBLANK(D60),ISBLANK(D61),ISBLANK(D62),ISBLANK(D63),ISBLANK(D64),ISBLANK(D65),ISBLANK(D66),ISBLANK(D67),ISBLANK(D68),ISBLANK(D69)),"You must Complete all highlighted cells in the points table above"," ")</f>
        <v>You must Complete all highlighted cells in the points table above</v>
      </c>
      <c r="D75" s="86"/>
      <c r="E75" s="86"/>
      <c r="F75" s="87"/>
    </row>
    <row r="77" spans="2:9" ht="30" customHeight="1">
      <c r="B77" s="6" t="s">
        <v>65</v>
      </c>
    </row>
    <row r="78" spans="2:9">
      <c r="B78" s="17" t="s">
        <v>66</v>
      </c>
    </row>
    <row r="80" spans="2:9">
      <c r="E80" s="149" t="s">
        <v>67</v>
      </c>
      <c r="F80" s="151" t="s">
        <v>68</v>
      </c>
      <c r="G80" s="151" t="s">
        <v>69</v>
      </c>
      <c r="H80" s="151" t="s">
        <v>70</v>
      </c>
      <c r="I80" s="149" t="s">
        <v>71</v>
      </c>
    </row>
    <row r="81" spans="1:9">
      <c r="E81" s="155"/>
      <c r="F81" s="158"/>
      <c r="G81" s="158"/>
      <c r="H81" s="158"/>
      <c r="I81" s="155"/>
    </row>
    <row r="82" spans="1:9">
      <c r="B82" s="149" t="s">
        <v>72</v>
      </c>
      <c r="C82" s="151" t="s">
        <v>73</v>
      </c>
      <c r="D82" s="153" t="s">
        <v>74</v>
      </c>
      <c r="E82" s="156" t="s">
        <v>10</v>
      </c>
      <c r="F82" s="156" t="str">
        <f>IF(C11&gt;0,"Applicable","Not Applicable")</f>
        <v>Not Applicable</v>
      </c>
      <c r="G82" s="156" t="e">
        <f>IF(#REF!&gt;0,"Applicable","Not Applicable")</f>
        <v>#REF!</v>
      </c>
      <c r="H82" s="156" t="e">
        <f>IF(#REF!&gt;0,"Applicable","Not Applicable")</f>
        <v>#REF!</v>
      </c>
      <c r="I82" s="156" t="s">
        <v>75</v>
      </c>
    </row>
    <row r="83" spans="1:9">
      <c r="B83" s="150"/>
      <c r="C83" s="152"/>
      <c r="D83" s="154"/>
      <c r="E83" s="157"/>
      <c r="F83" s="159"/>
      <c r="G83" s="159"/>
      <c r="H83" s="159"/>
      <c r="I83" s="159"/>
    </row>
    <row r="84" spans="1:9">
      <c r="A84" s="88"/>
      <c r="B84" s="89" t="s">
        <v>76</v>
      </c>
      <c r="C84" s="90"/>
      <c r="D84" s="91" t="e">
        <f>E84/C84</f>
        <v>#DIV/0!</v>
      </c>
      <c r="E84" s="90"/>
      <c r="F84" s="90"/>
      <c r="G84" s="90"/>
      <c r="H84" s="90"/>
      <c r="I84" s="98"/>
    </row>
    <row r="85" spans="1:9">
      <c r="A85" s="88"/>
      <c r="B85" s="89" t="s">
        <v>77</v>
      </c>
      <c r="C85" s="90"/>
      <c r="D85" s="91" t="e">
        <f>E85/C85</f>
        <v>#DIV/0!</v>
      </c>
      <c r="E85" s="90"/>
      <c r="F85" s="90"/>
      <c r="G85" s="90"/>
      <c r="H85" s="90"/>
      <c r="I85" s="98"/>
    </row>
    <row r="86" spans="1:9">
      <c r="A86" s="88"/>
      <c r="B86" s="89" t="s">
        <v>78</v>
      </c>
      <c r="C86" s="90"/>
      <c r="D86" s="91" t="e">
        <f>E86/C86</f>
        <v>#DIV/0!</v>
      </c>
      <c r="E86" s="90"/>
      <c r="F86" s="90"/>
      <c r="G86" s="90"/>
      <c r="H86" s="90"/>
      <c r="I86" s="98"/>
    </row>
    <row r="87" spans="1:9">
      <c r="A87" s="88"/>
      <c r="B87" s="92" t="s">
        <v>79</v>
      </c>
      <c r="C87" s="93"/>
      <c r="D87" s="94" t="e">
        <f>E87/C87</f>
        <v>#DIV/0!</v>
      </c>
      <c r="E87" s="93"/>
      <c r="F87" s="93"/>
      <c r="G87" s="93"/>
      <c r="H87" s="93"/>
      <c r="I87" s="99"/>
    </row>
    <row r="88" spans="1:9">
      <c r="A88" s="88"/>
      <c r="B88" s="95" t="s">
        <v>80</v>
      </c>
      <c r="C88" s="96">
        <f>SUM(C84:C87)</f>
        <v>0</v>
      </c>
      <c r="D88" s="97" t="e">
        <f>E88/C88</f>
        <v>#DIV/0!</v>
      </c>
      <c r="E88" s="96">
        <f>SUM(E84:E87)</f>
        <v>0</v>
      </c>
      <c r="F88" s="96">
        <f>SUM(F84:F87)</f>
        <v>0</v>
      </c>
      <c r="G88" s="96">
        <f>SUM(G84:G87)</f>
        <v>0</v>
      </c>
      <c r="H88" s="96">
        <f>SUM(H84:H87)</f>
        <v>0</v>
      </c>
      <c r="I88" s="100">
        <f>SUM(I84:I87)</f>
        <v>0</v>
      </c>
    </row>
    <row r="89" spans="1:9">
      <c r="C89" s="133"/>
    </row>
    <row r="95" spans="1:9">
      <c r="F95" s="134"/>
    </row>
  </sheetData>
  <mergeCells count="24">
    <mergeCell ref="G80:G81"/>
    <mergeCell ref="G82:G83"/>
    <mergeCell ref="H80:H81"/>
    <mergeCell ref="H82:H83"/>
    <mergeCell ref="I80:I81"/>
    <mergeCell ref="I82:I83"/>
    <mergeCell ref="D82:D83"/>
    <mergeCell ref="E80:E81"/>
    <mergeCell ref="E82:E83"/>
    <mergeCell ref="F80:F81"/>
    <mergeCell ref="F82:F83"/>
    <mergeCell ref="B57:B60"/>
    <mergeCell ref="B61:B64"/>
    <mergeCell ref="B65:B69"/>
    <mergeCell ref="B82:B83"/>
    <mergeCell ref="C82:C83"/>
    <mergeCell ref="C18:J18"/>
    <mergeCell ref="D44:G44"/>
    <mergeCell ref="H44:I44"/>
    <mergeCell ref="J44:K44"/>
    <mergeCell ref="D45:E45"/>
    <mergeCell ref="F45:G45"/>
    <mergeCell ref="H45:I45"/>
    <mergeCell ref="J45:K45"/>
  </mergeCells>
  <conditionalFormatting sqref="D36:E36">
    <cfRule type="containsBlanks" dxfId="51" priority="25">
      <formula>LEN(TRIM(D36))=0</formula>
    </cfRule>
  </conditionalFormatting>
  <conditionalFormatting sqref="H44:I44">
    <cfRule type="expression" dxfId="50" priority="6">
      <formula>#REF!=0</formula>
    </cfRule>
  </conditionalFormatting>
  <conditionalFormatting sqref="J44:K44">
    <cfRule type="expression" dxfId="49" priority="4">
      <formula>#REF!=0</formula>
    </cfRule>
  </conditionalFormatting>
  <conditionalFormatting sqref="J45:K45">
    <cfRule type="expression" dxfId="48" priority="3">
      <formula>#REF!=0</formula>
    </cfRule>
  </conditionalFormatting>
  <conditionalFormatting sqref="C50">
    <cfRule type="containsText" dxfId="47" priority="21" operator="containsText" text="Not Eligible">
      <formula>NOT(ISERROR(SEARCH("Not Eligible",C50)))</formula>
    </cfRule>
  </conditionalFormatting>
  <conditionalFormatting sqref="H50:K50">
    <cfRule type="containsBlanks" dxfId="46" priority="24">
      <formula>LEN(TRIM(H50))=0</formula>
    </cfRule>
  </conditionalFormatting>
  <conditionalFormatting sqref="C72">
    <cfRule type="containsText" dxfId="45" priority="20" operator="containsText" text="Point Too Low">
      <formula>NOT(ISERROR(SEARCH("Point Too Low",C72)))</formula>
    </cfRule>
  </conditionalFormatting>
  <conditionalFormatting sqref="C73">
    <cfRule type="containsText" dxfId="44" priority="16" operator="containsText" text="Under minimum">
      <formula>NOT(ISERROR(SEARCH("Under minimum",C73)))</formula>
    </cfRule>
  </conditionalFormatting>
  <conditionalFormatting sqref="F11 F8:F9 C7:C9 C11 C21:C33 E21:E33 C65:C69 D57:E69 E84:I87 C84:C87">
    <cfRule type="containsBlanks" dxfId="43" priority="42">
      <formula>LEN(TRIM(C7))=0</formula>
    </cfRule>
  </conditionalFormatting>
  <conditionalFormatting sqref="C7:C11 F8 F9 F11">
    <cfRule type="containsBlanks" dxfId="42" priority="2">
      <formula>LEN(TRIM(C7))=0</formula>
    </cfRule>
  </conditionalFormatting>
  <conditionalFormatting sqref="D36:E38">
    <cfRule type="notContainsBlanks" dxfId="41" priority="44">
      <formula>LEN(TRIM(D36))&gt;0</formula>
    </cfRule>
  </conditionalFormatting>
  <conditionalFormatting sqref="H46:H50 H45:I45">
    <cfRule type="containsBlanks" dxfId="40" priority="34">
      <formula>LEN(TRIM(H45))=0</formula>
    </cfRule>
  </conditionalFormatting>
  <conditionalFormatting sqref="I46:K50">
    <cfRule type="containsBlanks" dxfId="39" priority="8">
      <formula>LEN(TRIM(I46))=0</formula>
    </cfRule>
  </conditionalFormatting>
  <conditionalFormatting sqref="E50 K50 I50 G50">
    <cfRule type="containsText" dxfId="38" priority="23" operator="containsText" text="Not Eligable">
      <formula>NOT(ISERROR(SEARCH("Not Eligable",E50)))</formula>
    </cfRule>
  </conditionalFormatting>
  <conditionalFormatting sqref="C65:C69 D57:D69 E57:E69">
    <cfRule type="containsBlanks" dxfId="37" priority="1">
      <formula>LEN(TRIM(C57))=0</formula>
    </cfRule>
  </conditionalFormatting>
  <dataValidations count="7">
    <dataValidation type="list" allowBlank="1" showInputMessage="1" showErrorMessage="1" sqref="C21:C33" xr:uid="{00000000-0002-0000-0000-000000000000}">
      <formula1>Country</formula1>
    </dataValidation>
    <dataValidation type="list" allowBlank="1" showInputMessage="1" showErrorMessage="1" sqref="I46 K46" xr:uid="{00000000-0002-0000-0000-000001000000}">
      <formula1>Percent</formula1>
    </dataValidation>
    <dataValidation type="list" allowBlank="1" showInputMessage="1" showErrorMessage="1" sqref="C8" xr:uid="{00000000-0002-0000-0000-000002000000}">
      <formula1>"1"</formula1>
    </dataValidation>
    <dataValidation type="list" allowBlank="1" showInputMessage="1" showErrorMessage="1" sqref="C65:C69" xr:uid="{00000000-0002-0000-0000-000003000000}">
      <formula1>"Composer,Costume Designer,Production Designer,Script Editor,Sound Designer,Underlying Work,VFX Supervisor"</formula1>
    </dataValidation>
    <dataValidation type="list" allowBlank="1" showInputMessage="1" showErrorMessage="1" sqref="C9" xr:uid="{00000000-0002-0000-0000-000004000000}">
      <formula1>"Telemovie,Drama Series,Feature Film"</formula1>
    </dataValidation>
    <dataValidation type="list" allowBlank="1" showInputMessage="1" showErrorMessage="1" sqref="C11" xr:uid="{00000000-0002-0000-0000-000005000000}">
      <formula1>Partners</formula1>
    </dataValidation>
    <dataValidation type="list" allowBlank="1" showInputMessage="1" showErrorMessage="1" sqref="E57:E69" xr:uid="{00000000-0002-0000-0000-000006000000}">
      <formula1>CoCountry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topLeftCell="A21" zoomScale="90" zoomScaleNormal="90" workbookViewId="0">
      <selection activeCell="G50" sqref="G50"/>
    </sheetView>
  </sheetViews>
  <sheetFormatPr defaultColWidth="9" defaultRowHeight="15"/>
  <cols>
    <col min="2" max="2" width="46.42578125" customWidth="1"/>
    <col min="3" max="11" width="20.7109375" customWidth="1"/>
  </cols>
  <sheetData>
    <row r="1" spans="2:6" ht="28.5">
      <c r="B1" s="4">
        <v>43425</v>
      </c>
    </row>
    <row r="2" spans="2:6" ht="23.25">
      <c r="B2" s="5" t="s">
        <v>81</v>
      </c>
    </row>
    <row r="3" spans="2:6">
      <c r="B3" t="s">
        <v>82</v>
      </c>
    </row>
    <row r="6" spans="2:6" ht="30" customHeight="1">
      <c r="B6" s="6" t="s">
        <v>2</v>
      </c>
    </row>
    <row r="7" spans="2:6" ht="30" customHeight="1">
      <c r="B7" s="7" t="s">
        <v>3</v>
      </c>
      <c r="C7" s="8"/>
      <c r="D7" s="12" t="str">
        <f>IF(C7=0,"Please Input The Title"," ")</f>
        <v>Please Input The Title</v>
      </c>
      <c r="E7" s="10"/>
      <c r="F7" s="6" t="s">
        <v>4</v>
      </c>
    </row>
    <row r="8" spans="2:6" ht="30" customHeight="1">
      <c r="B8" s="11" t="s">
        <v>5</v>
      </c>
      <c r="C8" s="8"/>
      <c r="D8" s="12" t="str">
        <f>IF(C8=0,"Please Choose Number of Partner Countries"," ")</f>
        <v>Please Choose Number of Partner Countries</v>
      </c>
      <c r="E8" s="7" t="s">
        <v>6</v>
      </c>
      <c r="F8" s="13"/>
    </row>
    <row r="9" spans="2:6" ht="30" customHeight="1">
      <c r="B9" s="7" t="s">
        <v>7</v>
      </c>
      <c r="C9" s="8"/>
      <c r="D9" s="12" t="str">
        <f>IF(C9=0,"Please Choose The Type of Format"," ")</f>
        <v>Please Choose The Type of Format</v>
      </c>
      <c r="E9" s="11" t="s">
        <v>8</v>
      </c>
      <c r="F9" s="13"/>
    </row>
    <row r="10" spans="2:6" s="101" customFormat="1" hidden="1">
      <c r="B10" s="102" t="s">
        <v>9</v>
      </c>
      <c r="C10" s="103" t="s">
        <v>10</v>
      </c>
      <c r="D10" s="104"/>
      <c r="F10" s="105"/>
    </row>
    <row r="11" spans="2:6" ht="30" customHeight="1">
      <c r="B11" s="7" t="s">
        <v>11</v>
      </c>
      <c r="C11" s="8"/>
      <c r="D11" s="12" t="str">
        <f>IF(C11=0,"Please Choose Partner Countries"," ")</f>
        <v>Please Choose Partner Countries</v>
      </c>
      <c r="E11" s="7" t="s">
        <v>12</v>
      </c>
      <c r="F11" s="13"/>
    </row>
    <row r="12" spans="2:6" ht="30" customHeight="1">
      <c r="B12" s="17" t="str">
        <f>IF(C8&gt;1,"Partner Country 2:"," ")</f>
        <v xml:space="preserve"> </v>
      </c>
      <c r="C12" s="16" t="s">
        <v>13</v>
      </c>
      <c r="D12" s="18" t="str">
        <f>IF(B12="Partner Country 2:",IF(#REF!=0,"Please Choose Co-Partner Countries"," ")," ")</f>
        <v xml:space="preserve"> </v>
      </c>
    </row>
    <row r="13" spans="2:6" ht="30" customHeight="1">
      <c r="B13" s="17" t="str">
        <f>IF(C8&gt;2,"Partner Country 3:"," ")</f>
        <v xml:space="preserve"> </v>
      </c>
      <c r="C13" s="16" t="s">
        <v>14</v>
      </c>
      <c r="D13" s="18" t="str">
        <f>IF(B13="Partner Country 3:",IF(#REF!=0,"Please Choose Co-Partner Countries"," ")," ")</f>
        <v xml:space="preserve"> </v>
      </c>
    </row>
    <row r="14" spans="2:6" hidden="1">
      <c r="B14" s="19"/>
      <c r="D14" s="18"/>
    </row>
    <row r="15" spans="2:6" hidden="1">
      <c r="B15" s="19"/>
      <c r="D15" s="18"/>
    </row>
    <row r="17" spans="2:10" ht="30" customHeight="1">
      <c r="B17" s="20" t="s">
        <v>15</v>
      </c>
    </row>
    <row r="18" spans="2:10" ht="30" customHeight="1">
      <c r="B18" s="7" t="s">
        <v>16</v>
      </c>
      <c r="C18" s="135" t="s">
        <v>17</v>
      </c>
      <c r="D18" s="135"/>
      <c r="E18" s="135"/>
      <c r="F18" s="135"/>
      <c r="G18" s="135"/>
      <c r="H18" s="135"/>
      <c r="I18" s="135"/>
      <c r="J18" s="135"/>
    </row>
    <row r="19" spans="2:10">
      <c r="B19" s="21"/>
      <c r="C19" s="21"/>
      <c r="D19" s="21"/>
      <c r="E19" s="21"/>
    </row>
    <row r="20" spans="2:10">
      <c r="B20" s="22" t="s">
        <v>18</v>
      </c>
      <c r="C20" s="23" t="s">
        <v>9</v>
      </c>
      <c r="D20" s="23" t="s">
        <v>19</v>
      </c>
      <c r="E20" s="24" t="s">
        <v>83</v>
      </c>
      <c r="H20" s="25"/>
    </row>
    <row r="21" spans="2:10">
      <c r="B21" s="26" t="s">
        <v>21</v>
      </c>
      <c r="C21" s="27"/>
      <c r="D21" s="25" t="s">
        <v>22</v>
      </c>
      <c r="E21" s="28"/>
    </row>
    <row r="22" spans="2:10">
      <c r="B22" s="26" t="s">
        <v>84</v>
      </c>
      <c r="C22" s="27"/>
      <c r="D22" s="25" t="s">
        <v>22</v>
      </c>
      <c r="E22" s="28"/>
    </row>
    <row r="23" spans="2:10">
      <c r="B23" s="26" t="s">
        <v>23</v>
      </c>
      <c r="C23" s="27"/>
      <c r="D23" s="106" t="s">
        <v>24</v>
      </c>
      <c r="E23" s="28"/>
    </row>
    <row r="24" spans="2:10">
      <c r="B24" s="26" t="s">
        <v>25</v>
      </c>
      <c r="C24" s="27"/>
      <c r="D24" s="29" t="s">
        <v>26</v>
      </c>
      <c r="E24" s="28"/>
    </row>
    <row r="25" spans="2:10">
      <c r="B25" s="26" t="s">
        <v>27</v>
      </c>
      <c r="C25" s="27"/>
      <c r="D25" s="29" t="s">
        <v>28</v>
      </c>
      <c r="E25" s="28"/>
    </row>
    <row r="26" spans="2:10">
      <c r="B26" s="26" t="s">
        <v>29</v>
      </c>
      <c r="C26" s="27"/>
      <c r="D26" s="29" t="s">
        <v>22</v>
      </c>
      <c r="E26" s="28"/>
    </row>
    <row r="27" spans="2:10">
      <c r="B27" s="26"/>
      <c r="C27" s="27"/>
      <c r="D27" s="29"/>
      <c r="E27" s="28"/>
    </row>
    <row r="28" spans="2:10">
      <c r="B28" s="26"/>
      <c r="C28" s="27"/>
      <c r="D28" s="25"/>
      <c r="E28" s="28"/>
    </row>
    <row r="29" spans="2:10">
      <c r="B29" s="26"/>
      <c r="C29" s="27"/>
      <c r="D29" s="25"/>
      <c r="E29" s="28"/>
    </row>
    <row r="30" spans="2:10">
      <c r="B30" s="26"/>
      <c r="C30" s="27"/>
      <c r="D30" s="25"/>
      <c r="E30" s="28"/>
    </row>
    <row r="31" spans="2:10">
      <c r="B31" s="26"/>
      <c r="C31" s="27"/>
      <c r="D31" s="25"/>
      <c r="E31" s="28"/>
    </row>
    <row r="32" spans="2:10">
      <c r="B32" s="26"/>
      <c r="C32" s="27"/>
      <c r="D32" s="25"/>
      <c r="E32" s="28"/>
    </row>
    <row r="33" spans="2:11">
      <c r="B33" s="30"/>
      <c r="C33" s="27"/>
      <c r="D33" s="31"/>
      <c r="E33" s="28"/>
    </row>
    <row r="34" spans="2:11">
      <c r="B34" s="32"/>
      <c r="C34" s="33"/>
      <c r="D34" s="34" t="s">
        <v>30</v>
      </c>
      <c r="E34" s="35">
        <f>SUM(E21:E33)</f>
        <v>0</v>
      </c>
    </row>
    <row r="35" spans="2:11">
      <c r="B35" s="29"/>
      <c r="C35" s="36"/>
      <c r="D35" s="37" t="s">
        <v>10</v>
      </c>
      <c r="E35" s="38">
        <f>SUMIF(C21:C33,D35,E21:E33)</f>
        <v>0</v>
      </c>
    </row>
    <row r="36" spans="2:11">
      <c r="D36" s="39" t="str">
        <f>IF(C11&gt;0,C11," ")</f>
        <v xml:space="preserve"> </v>
      </c>
      <c r="E36" s="40" t="str">
        <f>IF(C11&gt;0,SUMIF(C21:C33,C11,E21:E33)," ")</f>
        <v xml:space="preserve"> </v>
      </c>
    </row>
    <row r="37" spans="2:11">
      <c r="B37" s="25"/>
      <c r="D37" s="39"/>
      <c r="E37" s="41"/>
    </row>
    <row r="38" spans="2:11">
      <c r="D38" s="42"/>
      <c r="E38" s="43"/>
    </row>
    <row r="41" spans="2:11">
      <c r="B41" s="44" t="s">
        <v>31</v>
      </c>
      <c r="C41" t="s">
        <v>32</v>
      </c>
    </row>
    <row r="42" spans="2:11">
      <c r="B42" s="17" t="s">
        <v>33</v>
      </c>
      <c r="D42" s="44" t="str">
        <f>IF(C47=E34," ","Total Budget does not match total Finance Plan")</f>
        <v xml:space="preserve"> </v>
      </c>
    </row>
    <row r="44" spans="2:11">
      <c r="B44" s="45"/>
      <c r="C44" s="46" t="s">
        <v>34</v>
      </c>
      <c r="D44" s="136" t="s">
        <v>35</v>
      </c>
      <c r="E44" s="137"/>
      <c r="F44" s="137"/>
      <c r="G44" s="138"/>
      <c r="H44" s="139"/>
      <c r="I44" s="139"/>
      <c r="J44" s="139"/>
      <c r="K44" s="139"/>
    </row>
    <row r="45" spans="2:11">
      <c r="B45" s="45"/>
      <c r="C45" s="45"/>
      <c r="D45" s="140" t="s">
        <v>10</v>
      </c>
      <c r="E45" s="141"/>
      <c r="F45" s="140" t="str">
        <f>IF(C11&gt;0,C11," ")</f>
        <v xml:space="preserve"> </v>
      </c>
      <c r="G45" s="141"/>
      <c r="H45" s="160"/>
      <c r="I45" s="161"/>
      <c r="J45" s="139"/>
      <c r="K45" s="139"/>
    </row>
    <row r="46" spans="2:11">
      <c r="B46" s="47" t="s">
        <v>34</v>
      </c>
      <c r="C46" s="48">
        <f>F11</f>
        <v>0</v>
      </c>
      <c r="D46" s="45" t="s">
        <v>36</v>
      </c>
      <c r="E46" s="49" t="e">
        <f>MAX(G46)</f>
        <v>#N/A</v>
      </c>
      <c r="F46" s="45" t="s">
        <v>36</v>
      </c>
      <c r="G46" s="108" t="e">
        <f>VLOOKUP(F45,Data!$A$2:$B$15,2)</f>
        <v>#N/A</v>
      </c>
      <c r="H46" s="109"/>
      <c r="I46" s="67"/>
      <c r="J46" s="25"/>
      <c r="K46" s="68"/>
    </row>
    <row r="47" spans="2:11">
      <c r="B47" s="47" t="s">
        <v>37</v>
      </c>
      <c r="C47" s="48">
        <f>F8</f>
        <v>0</v>
      </c>
      <c r="D47" s="50" t="s">
        <v>38</v>
      </c>
      <c r="E47" s="50" t="s">
        <v>39</v>
      </c>
      <c r="F47" s="50" t="s">
        <v>38</v>
      </c>
      <c r="G47" s="110" t="s">
        <v>39</v>
      </c>
      <c r="H47" s="111"/>
      <c r="I47" s="51"/>
      <c r="J47" s="25"/>
      <c r="K47" s="25"/>
    </row>
    <row r="48" spans="2:11">
      <c r="B48" s="47" t="s">
        <v>40</v>
      </c>
      <c r="C48" s="52" t="e">
        <f>F11/F8</f>
        <v>#DIV/0!</v>
      </c>
      <c r="D48" s="53">
        <f>SUMIF(C21:C33,D35,E21:E33)</f>
        <v>0</v>
      </c>
      <c r="E48" s="52" t="e">
        <f>E35/E34</f>
        <v>#DIV/0!</v>
      </c>
      <c r="F48" s="48" t="str">
        <f>IF(C11&gt;0,SUMIF(C21:C33,C11,E21:E33)," ")</f>
        <v xml:space="preserve"> </v>
      </c>
      <c r="G48" s="112" t="e">
        <f>E36/E34</f>
        <v>#VALUE!</v>
      </c>
      <c r="H48" s="113"/>
      <c r="I48" s="69"/>
      <c r="J48" s="54"/>
      <c r="K48" s="69"/>
    </row>
    <row r="49" spans="2:11">
      <c r="B49" s="55" t="s">
        <v>41</v>
      </c>
      <c r="C49" s="56" t="e">
        <f>C48-E48</f>
        <v>#DIV/0!</v>
      </c>
      <c r="D49" s="45"/>
      <c r="E49" s="45"/>
      <c r="F49" s="45"/>
      <c r="G49" s="109"/>
      <c r="H49" s="109"/>
      <c r="I49" s="25"/>
      <c r="J49" s="25"/>
      <c r="K49" s="25"/>
    </row>
    <row r="50" spans="2:11" ht="99.95" customHeight="1">
      <c r="B50" s="57" t="s">
        <v>42</v>
      </c>
      <c r="C50" s="58" t="e">
        <f>IF(C49&lt;-5%,"Spend too low","Eligible")</f>
        <v>#DIV/0!</v>
      </c>
      <c r="D50" s="59" t="s">
        <v>43</v>
      </c>
      <c r="E50" s="58" t="e">
        <f>IF(E48&gt;=E46,"Eligible","Not Eligible ")</f>
        <v>#DIV/0!</v>
      </c>
      <c r="F50" s="59" t="str">
        <f>IF(C11&gt;0,"Financial arrangment minimum:"," ")</f>
        <v xml:space="preserve"> </v>
      </c>
      <c r="G50" s="114" t="str">
        <f>IF(C11&gt;0,IF(G48&gt;=G46,"Eligible","Not Eligible ")," ")</f>
        <v xml:space="preserve"> </v>
      </c>
      <c r="H50" s="59"/>
      <c r="I50" s="116"/>
      <c r="J50" s="117"/>
      <c r="K50" s="116"/>
    </row>
    <row r="52" spans="2:11" ht="30" customHeight="1">
      <c r="B52" s="6" t="s">
        <v>44</v>
      </c>
    </row>
    <row r="53" spans="2:11">
      <c r="B53" s="17" t="s">
        <v>45</v>
      </c>
    </row>
    <row r="56" spans="2:11">
      <c r="B56" s="61"/>
      <c r="C56" s="47" t="s">
        <v>46</v>
      </c>
      <c r="D56" s="47" t="s">
        <v>47</v>
      </c>
      <c r="E56" s="47" t="s">
        <v>48</v>
      </c>
      <c r="F56" s="47" t="s">
        <v>49</v>
      </c>
      <c r="G56" s="47" t="s">
        <v>50</v>
      </c>
    </row>
    <row r="57" spans="2:11">
      <c r="B57" s="143" t="s">
        <v>51</v>
      </c>
      <c r="C57" s="62" t="s">
        <v>52</v>
      </c>
      <c r="D57" s="63"/>
      <c r="E57" s="63"/>
      <c r="F57" s="115" t="str">
        <f>IF(E57=D35,G57,IF(E57="Split",G57/2,"0"))</f>
        <v>0</v>
      </c>
      <c r="G57" s="65">
        <v>2</v>
      </c>
    </row>
    <row r="58" spans="2:11">
      <c r="B58" s="144"/>
      <c r="C58" s="62" t="s">
        <v>53</v>
      </c>
      <c r="D58" s="63"/>
      <c r="E58" s="63"/>
      <c r="F58" s="115" t="str">
        <f>IF(E58=D35,G58,IF(E58="Split",G58/2,"0"))</f>
        <v>0</v>
      </c>
      <c r="G58" s="65">
        <v>2</v>
      </c>
    </row>
    <row r="59" spans="2:11">
      <c r="B59" s="144"/>
      <c r="C59" s="62" t="s">
        <v>54</v>
      </c>
      <c r="D59" s="63"/>
      <c r="E59" s="63"/>
      <c r="F59" s="115" t="str">
        <f>IF(E59=D35,G59,IF(E59="Split",G59/2,"0"))</f>
        <v>0</v>
      </c>
      <c r="G59" s="65">
        <v>1</v>
      </c>
    </row>
    <row r="60" spans="2:11">
      <c r="B60" s="145"/>
      <c r="C60" s="62" t="s">
        <v>55</v>
      </c>
      <c r="D60" s="63"/>
      <c r="E60" s="63"/>
      <c r="F60" s="115" t="str">
        <f>IF(E60=D35,G60,IF(E60="Split",G60/2,"0"))</f>
        <v>0</v>
      </c>
      <c r="G60" s="65">
        <v>1</v>
      </c>
    </row>
    <row r="61" spans="2:11">
      <c r="B61" s="146" t="s">
        <v>58</v>
      </c>
      <c r="C61" s="66"/>
      <c r="D61" s="63"/>
      <c r="E61" s="63"/>
      <c r="F61" s="115" t="str">
        <f>IF(E61=D35,G61,IF(E61="Split",G61/2,"0"))</f>
        <v>0</v>
      </c>
      <c r="G61" s="65">
        <v>1</v>
      </c>
    </row>
    <row r="62" spans="2:11">
      <c r="B62" s="147"/>
      <c r="C62" s="66"/>
      <c r="D62" s="63"/>
      <c r="E62" s="63"/>
      <c r="F62" s="115" t="str">
        <f>IF(E62=D35,G62,IF(E62="Split",G62/2,"0"))</f>
        <v>0</v>
      </c>
      <c r="G62" s="65">
        <v>1</v>
      </c>
    </row>
    <row r="63" spans="2:11">
      <c r="B63" s="147"/>
      <c r="C63" s="66"/>
      <c r="D63" s="63"/>
      <c r="E63" s="63"/>
      <c r="F63" s="115" t="str">
        <f>IF(E63=D35,G63,IF(E63="Split",G63/2,"0"))</f>
        <v>0</v>
      </c>
      <c r="G63" s="65">
        <v>1</v>
      </c>
    </row>
    <row r="64" spans="2:11">
      <c r="B64" s="147"/>
      <c r="C64" s="66"/>
      <c r="D64" s="63"/>
      <c r="E64" s="63"/>
      <c r="F64" s="115" t="str">
        <f>IF(E64=D35,G64,IF(E64="Split",G64/2,"0"))</f>
        <v>0</v>
      </c>
      <c r="G64" s="65">
        <v>1</v>
      </c>
    </row>
    <row r="65" spans="1:9">
      <c r="B65" s="71"/>
      <c r="C65" s="72"/>
      <c r="D65" s="71"/>
      <c r="E65" s="118" t="s">
        <v>59</v>
      </c>
      <c r="F65" s="73">
        <f>SUM(F57:F64)</f>
        <v>0</v>
      </c>
      <c r="G65" s="74">
        <f>SUM(G57:G64)</f>
        <v>10</v>
      </c>
    </row>
    <row r="66" spans="1:9">
      <c r="E66" s="119" t="s">
        <v>60</v>
      </c>
      <c r="F66" s="76">
        <f>F65/G65</f>
        <v>0</v>
      </c>
      <c r="G66" s="77"/>
    </row>
    <row r="67" spans="1:9">
      <c r="B67" s="120" t="s">
        <v>61</v>
      </c>
      <c r="C67" s="79" t="e">
        <f>IF(F68&lt;-5%,"Point Too Low","Eligible")</f>
        <v>#DIV/0!</v>
      </c>
      <c r="E67" s="121" t="s">
        <v>62</v>
      </c>
      <c r="F67" s="81" t="e">
        <f>E48</f>
        <v>#DIV/0!</v>
      </c>
    </row>
    <row r="68" spans="1:9">
      <c r="B68" s="120" t="s">
        <v>63</v>
      </c>
      <c r="C68" s="82" t="e">
        <f>IF(F66&gt;=E46,"Eligible","Under minimum")</f>
        <v>#N/A</v>
      </c>
      <c r="E68" s="122" t="s">
        <v>64</v>
      </c>
      <c r="F68" s="84" t="e">
        <f>F66-F67</f>
        <v>#DIV/0!</v>
      </c>
    </row>
    <row r="70" spans="1:9" ht="18.75">
      <c r="C70" s="85" t="str">
        <f>IF(OR(ISBLANK(D57),ISBLANK(D58),ISBLANK(D59),ISBLANK(D60),ISBLANK(#REF!),ISBLANK(#REF!),ISBLANK(#REF!),ISBLANK(#REF!),ISBLANK(D61),ISBLANK(D62),ISBLANK(D63),ISBLANK(D64),ISBLANK(#REF!)),"You must Complete all highlighted cells in the points table above"," ")</f>
        <v>You must Complete all highlighted cells in the points table above</v>
      </c>
      <c r="D70" s="86"/>
      <c r="E70" s="86"/>
      <c r="F70" s="87"/>
    </row>
    <row r="72" spans="1:9" ht="30" customHeight="1">
      <c r="B72" s="6" t="s">
        <v>65</v>
      </c>
    </row>
    <row r="73" spans="1:9">
      <c r="B73" s="17" t="s">
        <v>66</v>
      </c>
    </row>
    <row r="75" spans="1:9">
      <c r="E75" s="149" t="s">
        <v>67</v>
      </c>
      <c r="F75" s="151" t="s">
        <v>68</v>
      </c>
      <c r="G75" s="151" t="s">
        <v>69</v>
      </c>
      <c r="H75" s="151" t="s">
        <v>70</v>
      </c>
      <c r="I75" s="149" t="s">
        <v>71</v>
      </c>
    </row>
    <row r="76" spans="1:9">
      <c r="E76" s="155"/>
      <c r="F76" s="158"/>
      <c r="G76" s="158"/>
      <c r="H76" s="158"/>
      <c r="I76" s="155"/>
    </row>
    <row r="77" spans="1:9">
      <c r="B77" s="149" t="s">
        <v>72</v>
      </c>
      <c r="C77" s="151" t="s">
        <v>73</v>
      </c>
      <c r="D77" s="153" t="s">
        <v>74</v>
      </c>
      <c r="E77" s="156" t="s">
        <v>10</v>
      </c>
      <c r="F77" s="156" t="str">
        <f>IF(C11&gt;0,"Applicable","Not Applicable")</f>
        <v>Not Applicable</v>
      </c>
      <c r="G77" s="156" t="e">
        <f>IF(#REF!&gt;0,"Applicable","Not Applicable")</f>
        <v>#REF!</v>
      </c>
      <c r="H77" s="156" t="e">
        <f>IF(#REF!&gt;0,"Applicable","Not Applicable")</f>
        <v>#REF!</v>
      </c>
      <c r="I77" s="156" t="s">
        <v>75</v>
      </c>
    </row>
    <row r="78" spans="1:9">
      <c r="B78" s="150"/>
      <c r="C78" s="152"/>
      <c r="D78" s="154"/>
      <c r="E78" s="157"/>
      <c r="F78" s="159"/>
      <c r="G78" s="159"/>
      <c r="H78" s="159"/>
      <c r="I78" s="159"/>
    </row>
    <row r="79" spans="1:9">
      <c r="A79" s="88"/>
      <c r="B79" s="89" t="s">
        <v>76</v>
      </c>
      <c r="C79" s="90"/>
      <c r="D79" s="91" t="e">
        <f>E79/C79</f>
        <v>#DIV/0!</v>
      </c>
      <c r="E79" s="90"/>
      <c r="F79" s="90"/>
      <c r="G79" s="90"/>
      <c r="H79" s="90"/>
      <c r="I79" s="98"/>
    </row>
    <row r="80" spans="1:9">
      <c r="A80" s="88"/>
      <c r="B80" s="89" t="s">
        <v>77</v>
      </c>
      <c r="C80" s="90"/>
      <c r="D80" s="91" t="e">
        <f>E80/C80</f>
        <v>#DIV/0!</v>
      </c>
      <c r="E80" s="90"/>
      <c r="F80" s="90"/>
      <c r="G80" s="90"/>
      <c r="H80" s="90"/>
      <c r="I80" s="98"/>
    </row>
    <row r="81" spans="1:9">
      <c r="A81" s="88"/>
      <c r="B81" s="89" t="s">
        <v>78</v>
      </c>
      <c r="C81" s="90"/>
      <c r="D81" s="91" t="e">
        <f>E81/C81</f>
        <v>#DIV/0!</v>
      </c>
      <c r="E81" s="90"/>
      <c r="F81" s="90"/>
      <c r="G81" s="90"/>
      <c r="H81" s="90"/>
      <c r="I81" s="98"/>
    </row>
    <row r="82" spans="1:9">
      <c r="A82" s="88"/>
      <c r="B82" s="92" t="s">
        <v>79</v>
      </c>
      <c r="C82" s="93"/>
      <c r="D82" s="94" t="e">
        <f>E82/C82</f>
        <v>#DIV/0!</v>
      </c>
      <c r="E82" s="93"/>
      <c r="F82" s="93"/>
      <c r="G82" s="93"/>
      <c r="H82" s="93"/>
      <c r="I82" s="99"/>
    </row>
    <row r="83" spans="1:9">
      <c r="A83" s="88"/>
      <c r="B83" s="95" t="s">
        <v>80</v>
      </c>
      <c r="C83" s="96">
        <f>SUM(C79:C82)</f>
        <v>0</v>
      </c>
      <c r="D83" s="97" t="e">
        <f>E83/C83</f>
        <v>#DIV/0!</v>
      </c>
      <c r="E83" s="96">
        <f>SUM(E79:E82)</f>
        <v>0</v>
      </c>
      <c r="F83" s="96">
        <f>SUM(F79:F82)</f>
        <v>0</v>
      </c>
      <c r="G83" s="96">
        <f>SUM(G79:G82)</f>
        <v>0</v>
      </c>
      <c r="H83" s="96">
        <f>SUM(H79:H82)</f>
        <v>0</v>
      </c>
      <c r="I83" s="100">
        <f>SUM(I79:I82)</f>
        <v>0</v>
      </c>
    </row>
    <row r="89" spans="1:9">
      <c r="B89" s="17"/>
    </row>
  </sheetData>
  <mergeCells count="23">
    <mergeCell ref="H75:H76"/>
    <mergeCell ref="H77:H78"/>
    <mergeCell ref="I75:I76"/>
    <mergeCell ref="I77:I78"/>
    <mergeCell ref="E75:E76"/>
    <mergeCell ref="E77:E78"/>
    <mergeCell ref="F75:F76"/>
    <mergeCell ref="F77:F78"/>
    <mergeCell ref="G75:G76"/>
    <mergeCell ref="G77:G78"/>
    <mergeCell ref="B57:B60"/>
    <mergeCell ref="B61:B64"/>
    <mergeCell ref="B77:B78"/>
    <mergeCell ref="C77:C78"/>
    <mergeCell ref="D77:D78"/>
    <mergeCell ref="C18:J18"/>
    <mergeCell ref="D44:G44"/>
    <mergeCell ref="H44:I44"/>
    <mergeCell ref="J44:K44"/>
    <mergeCell ref="D45:E45"/>
    <mergeCell ref="F45:G45"/>
    <mergeCell ref="H45:I45"/>
    <mergeCell ref="J45:K45"/>
  </mergeCells>
  <conditionalFormatting sqref="D23">
    <cfRule type="cellIs" dxfId="36" priority="2" operator="equal">
      <formula>0</formula>
    </cfRule>
    <cfRule type="cellIs" dxfId="35" priority="1" operator="equal">
      <formula>0</formula>
    </cfRule>
  </conditionalFormatting>
  <conditionalFormatting sqref="D36:E36">
    <cfRule type="containsBlanks" dxfId="34" priority="21">
      <formula>LEN(TRIM(D36))=0</formula>
    </cfRule>
  </conditionalFormatting>
  <conditionalFormatting sqref="H44:I44">
    <cfRule type="expression" dxfId="33" priority="11">
      <formula>#REF!=0</formula>
    </cfRule>
  </conditionalFormatting>
  <conditionalFormatting sqref="I46">
    <cfRule type="expression" dxfId="32" priority="10">
      <formula>#REF!=0</formula>
    </cfRule>
  </conditionalFormatting>
  <conditionalFormatting sqref="I47">
    <cfRule type="expression" dxfId="31" priority="9">
      <formula>#REF!=0</formula>
    </cfRule>
  </conditionalFormatting>
  <conditionalFormatting sqref="I48">
    <cfRule type="expression" dxfId="30" priority="8">
      <formula>#REF!=0</formula>
    </cfRule>
  </conditionalFormatting>
  <conditionalFormatting sqref="I49">
    <cfRule type="expression" dxfId="29" priority="7">
      <formula>#REF!=0</formula>
    </cfRule>
  </conditionalFormatting>
  <conditionalFormatting sqref="C50">
    <cfRule type="containsText" dxfId="28" priority="18" operator="containsText" text="Not Eligible">
      <formula>NOT(ISERROR(SEARCH("Not Eligible",C50)))</formula>
    </cfRule>
  </conditionalFormatting>
  <conditionalFormatting sqref="H50:K50">
    <cfRule type="containsBlanks" dxfId="27" priority="26">
      <formula>LEN(TRIM(H50))=0</formula>
    </cfRule>
  </conditionalFormatting>
  <conditionalFormatting sqref="C67">
    <cfRule type="containsText" dxfId="26" priority="17" operator="containsText" text="Point Too Low">
      <formula>NOT(ISERROR(SEARCH("Point Too Low",C67)))</formula>
    </cfRule>
  </conditionalFormatting>
  <conditionalFormatting sqref="C68">
    <cfRule type="containsText" dxfId="25" priority="16" operator="containsText" text="Under minimum">
      <formula>NOT(ISERROR(SEARCH("Under minimum",C68)))</formula>
    </cfRule>
  </conditionalFormatting>
  <conditionalFormatting sqref="C7:C11 F8 F9 F11">
    <cfRule type="containsBlanks" dxfId="24" priority="3">
      <formula>LEN(TRIM(C7))=0</formula>
    </cfRule>
  </conditionalFormatting>
  <conditionalFormatting sqref="F11 F8:F9 C7:C9 C21:C33 C11 E21:E33 C79:C82 D57:E64 C61:C64 E79:I82">
    <cfRule type="containsBlanks" dxfId="23" priority="24">
      <formula>LEN(TRIM(C7))=0</formula>
    </cfRule>
  </conditionalFormatting>
  <conditionalFormatting sqref="D36:E38">
    <cfRule type="notContainsBlanks" dxfId="22" priority="25">
      <formula>LEN(TRIM(D36))&gt;0</formula>
    </cfRule>
  </conditionalFormatting>
  <conditionalFormatting sqref="D37:E38">
    <cfRule type="containsBlanks" dxfId="21" priority="5">
      <formula>LEN(TRIM(D37))=0</formula>
    </cfRule>
  </conditionalFormatting>
  <conditionalFormatting sqref="H46:H50 H45:I45">
    <cfRule type="containsBlanks" dxfId="20" priority="23">
      <formula>LEN(TRIM(H45))=0</formula>
    </cfRule>
  </conditionalFormatting>
  <conditionalFormatting sqref="J45:K49">
    <cfRule type="expression" dxfId="19" priority="6">
      <formula>#REF!=0</formula>
    </cfRule>
  </conditionalFormatting>
  <conditionalFormatting sqref="E50 K50 I50 G50">
    <cfRule type="containsText" dxfId="18" priority="19" operator="containsText" text="Not Eligable">
      <formula>NOT(ISERROR(SEARCH("Not Eligable",E50)))</formula>
    </cfRule>
  </conditionalFormatting>
  <conditionalFormatting sqref="C61:C64 D57:E64">
    <cfRule type="containsBlanks" dxfId="17" priority="4">
      <formula>LEN(TRIM(C57))=0</formula>
    </cfRule>
  </conditionalFormatting>
  <dataValidations count="7">
    <dataValidation type="list" allowBlank="1" showInputMessage="1" showErrorMessage="1" sqref="C21:C33" xr:uid="{00000000-0002-0000-0100-000000000000}">
      <formula1>$C$10:$C$11</formula1>
    </dataValidation>
    <dataValidation type="list" allowBlank="1" showInputMessage="1" showErrorMessage="1" sqref="I46 K46" xr:uid="{00000000-0002-0000-0100-000001000000}">
      <formula1>Percent</formula1>
    </dataValidation>
    <dataValidation type="list" allowBlank="1" showInputMessage="1" showErrorMessage="1" sqref="C8" xr:uid="{00000000-0002-0000-0100-000002000000}">
      <formula1>"1"</formula1>
    </dataValidation>
    <dataValidation type="list" allowBlank="1" showInputMessage="1" showErrorMessage="1" sqref="C61:C64" xr:uid="{00000000-0002-0000-0100-000003000000}">
      <formula1>SectionBDoc</formula1>
    </dataValidation>
    <dataValidation type="list" allowBlank="1" showInputMessage="1" showErrorMessage="1" sqref="C9" xr:uid="{00000000-0002-0000-0100-000004000000}">
      <formula1>"One-off documentary,Feature Doc,Documentary Series"</formula1>
    </dataValidation>
    <dataValidation type="list" allowBlank="1" showInputMessage="1" showErrorMessage="1" sqref="C11" xr:uid="{00000000-0002-0000-0100-000005000000}">
      <formula1>Partners</formula1>
    </dataValidation>
    <dataValidation type="list" allowBlank="1" showInputMessage="1" showErrorMessage="1" sqref="E57:E64" xr:uid="{00000000-0002-0000-0100-000006000000}">
      <formula1>$C$10:$C$13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6"/>
  <sheetViews>
    <sheetView topLeftCell="A28" zoomScale="90" zoomScaleNormal="90" workbookViewId="0">
      <selection activeCell="G50" sqref="G50"/>
    </sheetView>
  </sheetViews>
  <sheetFormatPr defaultColWidth="9" defaultRowHeight="15"/>
  <cols>
    <col min="2" max="2" width="46.42578125" customWidth="1"/>
    <col min="3" max="11" width="20.7109375" customWidth="1"/>
  </cols>
  <sheetData>
    <row r="1" spans="2:6" ht="28.5">
      <c r="B1" s="4">
        <v>43425</v>
      </c>
    </row>
    <row r="2" spans="2:6" ht="23.25">
      <c r="B2" s="5" t="s">
        <v>85</v>
      </c>
    </row>
    <row r="3" spans="2:6">
      <c r="B3" t="s">
        <v>86</v>
      </c>
    </row>
    <row r="6" spans="2:6" ht="30" customHeight="1">
      <c r="B6" s="6" t="s">
        <v>2</v>
      </c>
    </row>
    <row r="7" spans="2:6" ht="30" customHeight="1">
      <c r="B7" s="7" t="s">
        <v>3</v>
      </c>
      <c r="C7" s="8"/>
      <c r="D7" s="9" t="str">
        <f>IF(C7=0,"Please Input The Title"," ")</f>
        <v>Please Input The Title</v>
      </c>
      <c r="E7" s="10"/>
      <c r="F7" s="6" t="s">
        <v>4</v>
      </c>
    </row>
    <row r="8" spans="2:6" ht="30" customHeight="1">
      <c r="B8" s="11" t="s">
        <v>5</v>
      </c>
      <c r="C8" s="8"/>
      <c r="D8" s="12" t="str">
        <f>IF(C8=0,"Please Choose Number of Partner Countries"," ")</f>
        <v>Please Choose Number of Partner Countries</v>
      </c>
      <c r="E8" s="7" t="s">
        <v>6</v>
      </c>
      <c r="F8" s="13"/>
    </row>
    <row r="9" spans="2:6" ht="30" customHeight="1">
      <c r="B9" s="7" t="s">
        <v>7</v>
      </c>
      <c r="C9" s="8"/>
      <c r="D9" s="14" t="str">
        <f>IF(C9=0,"Please Choose The Type of Format"," ")</f>
        <v>Please Choose The Type of Format</v>
      </c>
      <c r="E9" s="11" t="s">
        <v>8</v>
      </c>
      <c r="F9" s="13"/>
    </row>
    <row r="10" spans="2:6" ht="30" hidden="1" customHeight="1">
      <c r="B10" s="15" t="s">
        <v>9</v>
      </c>
      <c r="C10" s="16" t="s">
        <v>10</v>
      </c>
      <c r="D10" s="14"/>
    </row>
    <row r="11" spans="2:6" ht="30" customHeight="1">
      <c r="B11" s="7" t="s">
        <v>11</v>
      </c>
      <c r="C11" s="8"/>
      <c r="D11" s="14" t="str">
        <f>IF(C11=0,"Please Choose Partner Countries"," ")</f>
        <v>Please Choose Partner Countries</v>
      </c>
      <c r="E11" s="7" t="s">
        <v>12</v>
      </c>
      <c r="F11" s="13"/>
    </row>
    <row r="12" spans="2:6" ht="30" customHeight="1">
      <c r="B12" s="17"/>
      <c r="C12" s="16" t="s">
        <v>13</v>
      </c>
      <c r="D12" s="18"/>
    </row>
    <row r="13" spans="2:6" ht="30" customHeight="1">
      <c r="B13" s="17"/>
      <c r="C13" s="16" t="s">
        <v>14</v>
      </c>
      <c r="D13" s="18"/>
    </row>
    <row r="14" spans="2:6" ht="15" customHeight="1">
      <c r="B14" s="19"/>
      <c r="D14" s="18"/>
    </row>
    <row r="15" spans="2:6" ht="15" customHeight="1">
      <c r="B15" s="19"/>
      <c r="D15" s="18"/>
    </row>
    <row r="17" spans="2:10" ht="30" customHeight="1">
      <c r="B17" s="20" t="s">
        <v>15</v>
      </c>
    </row>
    <row r="18" spans="2:10" ht="30" customHeight="1">
      <c r="B18" s="7" t="s">
        <v>16</v>
      </c>
      <c r="C18" s="135" t="s">
        <v>17</v>
      </c>
      <c r="D18" s="135"/>
      <c r="E18" s="135"/>
      <c r="F18" s="135"/>
      <c r="G18" s="135"/>
      <c r="H18" s="135"/>
      <c r="I18" s="135"/>
      <c r="J18" s="135"/>
    </row>
    <row r="19" spans="2:10">
      <c r="B19" s="21"/>
      <c r="C19" s="21"/>
      <c r="D19" s="21"/>
      <c r="E19" s="21"/>
    </row>
    <row r="20" spans="2:10">
      <c r="B20" s="22" t="s">
        <v>18</v>
      </c>
      <c r="C20" s="23" t="s">
        <v>9</v>
      </c>
      <c r="D20" s="23" t="s">
        <v>19</v>
      </c>
      <c r="E20" s="24" t="s">
        <v>20</v>
      </c>
      <c r="H20" s="25"/>
    </row>
    <row r="21" spans="2:10">
      <c r="B21" s="26" t="s">
        <v>21</v>
      </c>
      <c r="C21" s="27"/>
      <c r="D21" s="25" t="s">
        <v>22</v>
      </c>
      <c r="E21" s="28"/>
    </row>
    <row r="22" spans="2:10">
      <c r="B22" s="26" t="s">
        <v>25</v>
      </c>
      <c r="C22" s="27"/>
      <c r="D22" s="29" t="s">
        <v>26</v>
      </c>
      <c r="E22" s="28"/>
    </row>
    <row r="23" spans="2:10">
      <c r="B23" s="26" t="s">
        <v>84</v>
      </c>
      <c r="C23" s="27"/>
      <c r="D23" s="29" t="s">
        <v>22</v>
      </c>
      <c r="E23" s="28"/>
    </row>
    <row r="24" spans="2:10">
      <c r="B24" s="26" t="s">
        <v>27</v>
      </c>
      <c r="C24" s="27"/>
      <c r="D24" s="29" t="s">
        <v>28</v>
      </c>
      <c r="E24" s="28"/>
    </row>
    <row r="25" spans="2:10">
      <c r="B25" s="26"/>
      <c r="C25" s="27"/>
      <c r="D25" s="29"/>
      <c r="E25" s="28"/>
    </row>
    <row r="26" spans="2:10">
      <c r="B26" s="26"/>
      <c r="C26" s="27"/>
      <c r="D26" s="29"/>
      <c r="E26" s="28"/>
    </row>
    <row r="27" spans="2:10">
      <c r="B27" s="26"/>
      <c r="C27" s="27"/>
      <c r="D27" s="29"/>
      <c r="E27" s="28"/>
    </row>
    <row r="28" spans="2:10">
      <c r="B28" s="26"/>
      <c r="C28" s="27"/>
      <c r="D28" s="25"/>
      <c r="E28" s="28"/>
    </row>
    <row r="29" spans="2:10">
      <c r="B29" s="26"/>
      <c r="C29" s="27"/>
      <c r="D29" s="25"/>
      <c r="E29" s="28"/>
    </row>
    <row r="30" spans="2:10">
      <c r="B30" s="26"/>
      <c r="C30" s="27"/>
      <c r="D30" s="25"/>
      <c r="E30" s="28"/>
    </row>
    <row r="31" spans="2:10">
      <c r="B31" s="26"/>
      <c r="C31" s="27"/>
      <c r="D31" s="25"/>
      <c r="E31" s="28"/>
      <c r="H31" s="25"/>
    </row>
    <row r="32" spans="2:10">
      <c r="B32" s="26"/>
      <c r="C32" s="27"/>
      <c r="D32" s="25"/>
      <c r="E32" s="28"/>
    </row>
    <row r="33" spans="2:11">
      <c r="B33" s="30"/>
      <c r="C33" s="27"/>
      <c r="D33" s="31"/>
      <c r="E33" s="28"/>
    </row>
    <row r="34" spans="2:11">
      <c r="B34" s="32"/>
      <c r="C34" s="33"/>
      <c r="D34" s="34" t="s">
        <v>30</v>
      </c>
      <c r="E34" s="35">
        <f>SUM(E21:E33)</f>
        <v>0</v>
      </c>
    </row>
    <row r="35" spans="2:11">
      <c r="B35" s="29"/>
      <c r="C35" s="36"/>
      <c r="D35" s="37" t="s">
        <v>10</v>
      </c>
      <c r="E35" s="38">
        <f>SUMIF(C21:C33,D35,E21:E33)</f>
        <v>0</v>
      </c>
    </row>
    <row r="36" spans="2:11">
      <c r="D36" s="39" t="str">
        <f>IF(C11&gt;0,C11," ")</f>
        <v xml:space="preserve"> </v>
      </c>
      <c r="E36" s="40" t="str">
        <f>IF(C11&gt;0,SUMIF(C21:C33,C11,E21:E33)," ")</f>
        <v xml:space="preserve"> </v>
      </c>
    </row>
    <row r="37" spans="2:11">
      <c r="B37" s="25"/>
      <c r="D37" s="39"/>
      <c r="E37" s="41"/>
    </row>
    <row r="38" spans="2:11">
      <c r="D38" s="42"/>
      <c r="E38" s="43"/>
    </row>
    <row r="41" spans="2:11">
      <c r="B41" s="44" t="s">
        <v>31</v>
      </c>
      <c r="C41" t="s">
        <v>32</v>
      </c>
    </row>
    <row r="42" spans="2:11">
      <c r="B42" s="17" t="s">
        <v>33</v>
      </c>
      <c r="D42" s="44" t="str">
        <f>IF(C47=E34," ","Total Budget does not match total Finance Plan")</f>
        <v xml:space="preserve"> </v>
      </c>
    </row>
    <row r="44" spans="2:11">
      <c r="B44" s="45"/>
      <c r="C44" s="46" t="s">
        <v>34</v>
      </c>
      <c r="D44" s="136" t="s">
        <v>35</v>
      </c>
      <c r="E44" s="137"/>
      <c r="F44" s="137"/>
      <c r="G44" s="138"/>
      <c r="H44" s="139"/>
      <c r="I44" s="139"/>
      <c r="J44" s="139"/>
      <c r="K44" s="139"/>
    </row>
    <row r="45" spans="2:11">
      <c r="B45" s="45"/>
      <c r="C45" s="45"/>
      <c r="D45" s="140" t="s">
        <v>10</v>
      </c>
      <c r="E45" s="141"/>
      <c r="F45" s="140" t="str">
        <f>IF(C11&gt;0,C11," ")</f>
        <v xml:space="preserve"> </v>
      </c>
      <c r="G45" s="141"/>
      <c r="H45" s="139"/>
      <c r="I45" s="139"/>
      <c r="J45" s="139"/>
      <c r="K45" s="139"/>
    </row>
    <row r="46" spans="2:11">
      <c r="B46" s="47" t="s">
        <v>34</v>
      </c>
      <c r="C46" s="48">
        <f>F11</f>
        <v>0</v>
      </c>
      <c r="D46" s="45" t="s">
        <v>36</v>
      </c>
      <c r="E46" s="49" t="e">
        <f>MAX(G46)</f>
        <v>#N/A</v>
      </c>
      <c r="F46" s="45" t="s">
        <v>36</v>
      </c>
      <c r="G46" s="49" t="e">
        <f>VLOOKUP(F45,Data!$A$2:$B$15,2)</f>
        <v>#N/A</v>
      </c>
      <c r="H46" s="25"/>
      <c r="I46" s="67"/>
      <c r="J46" s="25"/>
      <c r="K46" s="68"/>
    </row>
    <row r="47" spans="2:11">
      <c r="B47" s="47" t="s">
        <v>37</v>
      </c>
      <c r="C47" s="48">
        <f>F8</f>
        <v>0</v>
      </c>
      <c r="D47" s="50" t="s">
        <v>38</v>
      </c>
      <c r="E47" s="50" t="s">
        <v>39</v>
      </c>
      <c r="F47" s="50" t="s">
        <v>38</v>
      </c>
      <c r="G47" s="50" t="s">
        <v>39</v>
      </c>
      <c r="H47" s="51"/>
      <c r="I47" s="51"/>
      <c r="J47" s="25"/>
      <c r="K47" s="25"/>
    </row>
    <row r="48" spans="2:11">
      <c r="B48" s="47" t="s">
        <v>40</v>
      </c>
      <c r="C48" s="52" t="e">
        <f>F11/F8</f>
        <v>#DIV/0!</v>
      </c>
      <c r="D48" s="53">
        <f>SUMIF(C21:C33,D35,E21:E33)</f>
        <v>0</v>
      </c>
      <c r="E48" s="52" t="e">
        <f>E35/E34</f>
        <v>#DIV/0!</v>
      </c>
      <c r="F48" s="48" t="str">
        <f>IF(C11&gt;0,SUMIF(C21:C33,C11,E21:E33)," ")</f>
        <v xml:space="preserve"> </v>
      </c>
      <c r="G48" s="52" t="e">
        <f>E36/E34</f>
        <v>#VALUE!</v>
      </c>
      <c r="H48" s="54"/>
      <c r="I48" s="69"/>
      <c r="J48" s="54"/>
      <c r="K48" s="69"/>
    </row>
    <row r="49" spans="2:11">
      <c r="B49" s="55" t="s">
        <v>87</v>
      </c>
      <c r="C49" s="56" t="e">
        <f>C48-E48</f>
        <v>#DIV/0!</v>
      </c>
      <c r="D49" s="45"/>
      <c r="E49" s="45"/>
      <c r="F49" s="45"/>
      <c r="G49" s="45"/>
      <c r="H49" s="25"/>
      <c r="I49" s="25"/>
      <c r="J49" s="25"/>
      <c r="K49" s="25"/>
    </row>
    <row r="50" spans="2:11" ht="99.95" customHeight="1">
      <c r="B50" s="57" t="s">
        <v>42</v>
      </c>
      <c r="C50" s="58" t="e">
        <f>IF(C49&lt;-5%,"Spend too low","Eligible")</f>
        <v>#DIV/0!</v>
      </c>
      <c r="D50" s="59" t="s">
        <v>43</v>
      </c>
      <c r="E50" s="58" t="e">
        <f>IF(E48&gt;=E46,"Eligible","Not Eligible ")</f>
        <v>#DIV/0!</v>
      </c>
      <c r="F50" s="59" t="str">
        <f>IF(C11&gt;0,"Financial arrangment minimum:"," ")</f>
        <v xml:space="preserve"> </v>
      </c>
      <c r="G50" s="58" t="str">
        <f>IF(C11&gt;0,IF(G48&gt;=G46,"Eligible","Not Eligible ")," ")</f>
        <v xml:space="preserve"> </v>
      </c>
      <c r="H50" s="60"/>
      <c r="I50" s="70"/>
      <c r="J50" s="60"/>
      <c r="K50" s="70"/>
    </row>
    <row r="52" spans="2:11" ht="30" customHeight="1">
      <c r="B52" s="6" t="s">
        <v>44</v>
      </c>
    </row>
    <row r="53" spans="2:11">
      <c r="B53" s="17" t="s">
        <v>45</v>
      </c>
    </row>
    <row r="56" spans="2:11">
      <c r="B56" s="61"/>
      <c r="C56" s="47" t="s">
        <v>46</v>
      </c>
      <c r="D56" s="47" t="s">
        <v>47</v>
      </c>
      <c r="E56" s="47" t="s">
        <v>48</v>
      </c>
      <c r="F56" s="47" t="s">
        <v>49</v>
      </c>
      <c r="G56" s="47" t="s">
        <v>50</v>
      </c>
    </row>
    <row r="57" spans="2:11">
      <c r="B57" s="143" t="s">
        <v>51</v>
      </c>
      <c r="C57" s="62" t="s">
        <v>52</v>
      </c>
      <c r="D57" s="63"/>
      <c r="E57" s="63"/>
      <c r="F57" s="64" t="str">
        <f>IF(E57=D35,G57,IF(E57="Split",G57/2,"0"))</f>
        <v>0</v>
      </c>
      <c r="G57" s="65">
        <v>2</v>
      </c>
    </row>
    <row r="58" spans="2:11">
      <c r="B58" s="144"/>
      <c r="C58" s="62" t="s">
        <v>53</v>
      </c>
      <c r="D58" s="63"/>
      <c r="E58" s="63"/>
      <c r="F58" s="64" t="str">
        <f>IF(E58=D35,G58,IF(E58="Split",G58/2,"0"))</f>
        <v>0</v>
      </c>
      <c r="G58" s="65">
        <v>2</v>
      </c>
    </row>
    <row r="59" spans="2:11">
      <c r="B59" s="144"/>
      <c r="C59" s="62" t="s">
        <v>88</v>
      </c>
      <c r="D59" s="63"/>
      <c r="E59" s="63"/>
      <c r="F59" s="64" t="str">
        <f>IF(E59=D35,G59,IF(E59="Split",G59/2,"0"))</f>
        <v>0</v>
      </c>
      <c r="G59" s="65">
        <v>1</v>
      </c>
    </row>
    <row r="60" spans="2:11">
      <c r="B60" s="145"/>
      <c r="C60" s="62" t="s">
        <v>89</v>
      </c>
      <c r="D60" s="63"/>
      <c r="E60" s="63"/>
      <c r="F60" s="64" t="str">
        <f>IF(E60=D35,G60,IF(E60="Split",G60/2,"0"))</f>
        <v>0</v>
      </c>
      <c r="G60" s="65">
        <v>1</v>
      </c>
    </row>
    <row r="61" spans="2:11">
      <c r="B61" s="146" t="s">
        <v>56</v>
      </c>
      <c r="C61" s="62" t="s">
        <v>90</v>
      </c>
      <c r="D61" s="63"/>
      <c r="E61" s="63"/>
      <c r="F61" s="64" t="str">
        <f>IF(E61=D35,G61,IF(E61="Split",G61/2,"0"))</f>
        <v>0</v>
      </c>
      <c r="G61" s="65">
        <v>1</v>
      </c>
    </row>
    <row r="62" spans="2:11">
      <c r="B62" s="147"/>
      <c r="C62" s="62" t="s">
        <v>90</v>
      </c>
      <c r="D62" s="63"/>
      <c r="E62" s="63"/>
      <c r="F62" s="64" t="str">
        <f>IF(E62=D35,G62,IF(E62="Split",G62/2,"0"))</f>
        <v>0</v>
      </c>
      <c r="G62" s="65">
        <v>1</v>
      </c>
    </row>
    <row r="63" spans="2:11">
      <c r="B63" s="147"/>
      <c r="C63" s="62" t="s">
        <v>90</v>
      </c>
      <c r="D63" s="63"/>
      <c r="E63" s="63"/>
      <c r="F63" s="64" t="str">
        <f>IF(E63=D35,G63,IF(E63="Split",G63/2,"0"))</f>
        <v>0</v>
      </c>
      <c r="G63" s="65">
        <v>1</v>
      </c>
    </row>
    <row r="64" spans="2:11">
      <c r="B64" s="146" t="s">
        <v>58</v>
      </c>
      <c r="C64" s="66"/>
      <c r="D64" s="63"/>
      <c r="E64" s="63"/>
      <c r="F64" s="64" t="str">
        <f>IF(E64=D35,G64,IF(E64="Split",G64/2,"0"))</f>
        <v>0</v>
      </c>
      <c r="G64" s="65">
        <v>1</v>
      </c>
    </row>
    <row r="65" spans="2:9">
      <c r="B65" s="147"/>
      <c r="C65" s="66"/>
      <c r="D65" s="63"/>
      <c r="E65" s="63"/>
      <c r="F65" s="64" t="str">
        <f>IF(E65=D35,G65,IF(E65="Split",G65/2,"0"))</f>
        <v>0</v>
      </c>
      <c r="G65" s="65">
        <v>1</v>
      </c>
    </row>
    <row r="66" spans="2:9">
      <c r="B66" s="147"/>
      <c r="C66" s="66"/>
      <c r="D66" s="63"/>
      <c r="E66" s="63"/>
      <c r="F66" s="64" t="str">
        <f>IF(E66=D35,G66,IF(E66="Split",G66/2,"0"))</f>
        <v>0</v>
      </c>
      <c r="G66" s="65">
        <v>1</v>
      </c>
    </row>
    <row r="67" spans="2:9">
      <c r="B67" s="147"/>
      <c r="C67" s="66"/>
      <c r="D67" s="63"/>
      <c r="E67" s="63"/>
      <c r="F67" s="64" t="str">
        <f>IF(E67=D35,G67,IF(E67="Split",G67/2,"0"))</f>
        <v>0</v>
      </c>
      <c r="G67" s="65">
        <v>1</v>
      </c>
    </row>
    <row r="68" spans="2:9">
      <c r="B68" s="71"/>
      <c r="C68" s="72"/>
      <c r="D68" s="71"/>
      <c r="E68" s="71" t="s">
        <v>59</v>
      </c>
      <c r="F68" s="73">
        <f>SUM(F57:F67)</f>
        <v>0</v>
      </c>
      <c r="G68" s="74">
        <f>SUM(G57:G67)</f>
        <v>13</v>
      </c>
    </row>
    <row r="69" spans="2:9">
      <c r="E69" s="75" t="s">
        <v>60</v>
      </c>
      <c r="F69" s="76">
        <f>F68/G68</f>
        <v>0</v>
      </c>
      <c r="G69" s="77"/>
    </row>
    <row r="70" spans="2:9">
      <c r="B70" s="78" t="s">
        <v>61</v>
      </c>
      <c r="C70" s="79" t="e">
        <f>IF(F71&lt;-5%,"Point Too Low","Eligible")</f>
        <v>#DIV/0!</v>
      </c>
      <c r="E70" s="80" t="s">
        <v>62</v>
      </c>
      <c r="F70" s="81" t="e">
        <f>E48</f>
        <v>#DIV/0!</v>
      </c>
    </row>
    <row r="71" spans="2:9">
      <c r="B71" s="78" t="s">
        <v>63</v>
      </c>
      <c r="C71" s="82" t="e">
        <f>IF(F69&gt;=E46,"Eligible","Under minimum")</f>
        <v>#N/A</v>
      </c>
      <c r="E71" s="83" t="s">
        <v>64</v>
      </c>
      <c r="F71" s="84" t="e">
        <f>F69-F70</f>
        <v>#DIV/0!</v>
      </c>
    </row>
    <row r="73" spans="2:9" ht="18.75">
      <c r="C73" s="85" t="str">
        <f>IF(OR(ISBLANK(D57),ISBLANK(D58),ISBLANK(D59),ISBLANK(D60),ISBLANK(D61),ISBLANK(D62),ISBLANK(D63),ISBLANK(#REF!),ISBLANK(D64),ISBLANK(D65),ISBLANK(D66),ISBLANK(D67),ISBLANK(#REF!)),"You must Complete all highlighted cells in the points table above"," ")</f>
        <v>You must Complete all highlighted cells in the points table above</v>
      </c>
      <c r="D73" s="86"/>
      <c r="E73" s="86"/>
      <c r="F73" s="87"/>
    </row>
    <row r="75" spans="2:9" ht="30" customHeight="1">
      <c r="B75" s="6" t="s">
        <v>65</v>
      </c>
    </row>
    <row r="76" spans="2:9">
      <c r="B76" s="17" t="s">
        <v>66</v>
      </c>
    </row>
    <row r="78" spans="2:9">
      <c r="E78" s="149" t="s">
        <v>67</v>
      </c>
      <c r="F78" s="151" t="s">
        <v>68</v>
      </c>
      <c r="G78" s="151" t="s">
        <v>69</v>
      </c>
      <c r="H78" s="151" t="s">
        <v>70</v>
      </c>
      <c r="I78" s="149" t="s">
        <v>71</v>
      </c>
    </row>
    <row r="79" spans="2:9">
      <c r="E79" s="155"/>
      <c r="F79" s="158"/>
      <c r="G79" s="158"/>
      <c r="H79" s="158"/>
      <c r="I79" s="155"/>
    </row>
    <row r="80" spans="2:9">
      <c r="B80" s="149" t="s">
        <v>72</v>
      </c>
      <c r="C80" s="151" t="s">
        <v>73</v>
      </c>
      <c r="D80" s="153" t="s">
        <v>74</v>
      </c>
      <c r="E80" s="156" t="s">
        <v>10</v>
      </c>
      <c r="F80" s="156" t="str">
        <f>IF(C11&gt;0,"Applicable","Not Applicable")</f>
        <v>Not Applicable</v>
      </c>
      <c r="G80" s="156" t="e">
        <f>IF(#REF!&gt;0,"Applicable","Not Applicable")</f>
        <v>#REF!</v>
      </c>
      <c r="H80" s="156" t="e">
        <f>IF(#REF!&gt;0,"Applicable","Not Applicable")</f>
        <v>#REF!</v>
      </c>
      <c r="I80" s="156" t="s">
        <v>75</v>
      </c>
    </row>
    <row r="81" spans="1:9">
      <c r="B81" s="150"/>
      <c r="C81" s="152"/>
      <c r="D81" s="154"/>
      <c r="E81" s="157"/>
      <c r="F81" s="159"/>
      <c r="G81" s="159"/>
      <c r="H81" s="159"/>
      <c r="I81" s="159"/>
    </row>
    <row r="82" spans="1:9">
      <c r="A82" s="88"/>
      <c r="B82" s="89" t="s">
        <v>76</v>
      </c>
      <c r="C82" s="90"/>
      <c r="D82" s="91" t="e">
        <f>E82/C82</f>
        <v>#DIV/0!</v>
      </c>
      <c r="E82" s="90"/>
      <c r="F82" s="90"/>
      <c r="G82" s="90"/>
      <c r="H82" s="90"/>
      <c r="I82" s="98"/>
    </row>
    <row r="83" spans="1:9">
      <c r="A83" s="88"/>
      <c r="B83" s="89" t="s">
        <v>77</v>
      </c>
      <c r="C83" s="90"/>
      <c r="D83" s="91" t="e">
        <f>E83/C83</f>
        <v>#DIV/0!</v>
      </c>
      <c r="E83" s="90"/>
      <c r="F83" s="90"/>
      <c r="G83" s="90"/>
      <c r="H83" s="90"/>
      <c r="I83" s="98"/>
    </row>
    <row r="84" spans="1:9">
      <c r="A84" s="88"/>
      <c r="B84" s="89" t="s">
        <v>78</v>
      </c>
      <c r="C84" s="90"/>
      <c r="D84" s="91" t="e">
        <f>E84/C84</f>
        <v>#DIV/0!</v>
      </c>
      <c r="E84" s="90"/>
      <c r="F84" s="90"/>
      <c r="G84" s="90"/>
      <c r="H84" s="90"/>
      <c r="I84" s="98"/>
    </row>
    <row r="85" spans="1:9">
      <c r="A85" s="88"/>
      <c r="B85" s="92" t="s">
        <v>79</v>
      </c>
      <c r="C85" s="93"/>
      <c r="D85" s="94" t="e">
        <f>E85/C85</f>
        <v>#DIV/0!</v>
      </c>
      <c r="E85" s="93"/>
      <c r="F85" s="93"/>
      <c r="G85" s="93"/>
      <c r="H85" s="93"/>
      <c r="I85" s="99"/>
    </row>
    <row r="86" spans="1:9">
      <c r="A86" s="88"/>
      <c r="B86" s="95" t="s">
        <v>80</v>
      </c>
      <c r="C86" s="96">
        <f>SUM(C82:C85)</f>
        <v>0</v>
      </c>
      <c r="D86" s="97" t="e">
        <f>E86/C86</f>
        <v>#DIV/0!</v>
      </c>
      <c r="E86" s="96">
        <f>SUM(E82:E85)</f>
        <v>0</v>
      </c>
      <c r="F86" s="96">
        <f>SUM(F82:F85)</f>
        <v>0</v>
      </c>
      <c r="G86" s="96">
        <f>SUM(G82:G85)</f>
        <v>0</v>
      </c>
      <c r="H86" s="96">
        <f>SUM(H82:H85)</f>
        <v>0</v>
      </c>
      <c r="I86" s="100">
        <f>SUM(I82:I85)</f>
        <v>0</v>
      </c>
    </row>
  </sheetData>
  <mergeCells count="24">
    <mergeCell ref="G78:G79"/>
    <mergeCell ref="G80:G81"/>
    <mergeCell ref="H78:H79"/>
    <mergeCell ref="H80:H81"/>
    <mergeCell ref="I78:I79"/>
    <mergeCell ref="I80:I81"/>
    <mergeCell ref="D80:D81"/>
    <mergeCell ref="E78:E79"/>
    <mergeCell ref="E80:E81"/>
    <mergeCell ref="F78:F79"/>
    <mergeCell ref="F80:F81"/>
    <mergeCell ref="B57:B60"/>
    <mergeCell ref="B61:B63"/>
    <mergeCell ref="B64:B67"/>
    <mergeCell ref="B80:B81"/>
    <mergeCell ref="C80:C81"/>
    <mergeCell ref="C18:J18"/>
    <mergeCell ref="D44:G44"/>
    <mergeCell ref="H44:I44"/>
    <mergeCell ref="J44:K44"/>
    <mergeCell ref="D45:E45"/>
    <mergeCell ref="F45:G45"/>
    <mergeCell ref="H45:I45"/>
    <mergeCell ref="J45:K45"/>
  </mergeCells>
  <conditionalFormatting sqref="H50">
    <cfRule type="containsBlanks" dxfId="16" priority="28">
      <formula>LEN(TRIM(H50))=0</formula>
    </cfRule>
  </conditionalFormatting>
  <conditionalFormatting sqref="I50">
    <cfRule type="containsBlanks" dxfId="15" priority="12">
      <formula>LEN(TRIM(I50))=0</formula>
    </cfRule>
  </conditionalFormatting>
  <conditionalFormatting sqref="J50">
    <cfRule type="containsBlanks" dxfId="14" priority="11">
      <formula>LEN(TRIM(J50))=0</formula>
    </cfRule>
  </conditionalFormatting>
  <conditionalFormatting sqref="K50">
    <cfRule type="containsBlanks" dxfId="13" priority="10">
      <formula>LEN(TRIM(K50))=0</formula>
    </cfRule>
  </conditionalFormatting>
  <conditionalFormatting sqref="C70">
    <cfRule type="containsText" dxfId="12" priority="20" operator="containsText" text="Point Too Low">
      <formula>NOT(ISERROR(SEARCH("Point Too Low",C70)))</formula>
    </cfRule>
  </conditionalFormatting>
  <conditionalFormatting sqref="C71">
    <cfRule type="containsText" dxfId="11" priority="19" operator="containsText" text="Under minimum">
      <formula>NOT(ISERROR(SEARCH("Under minimum",C71)))</formula>
    </cfRule>
  </conditionalFormatting>
  <conditionalFormatting sqref="H46:H49">
    <cfRule type="expression" dxfId="10" priority="8">
      <formula>#REF!=0</formula>
    </cfRule>
  </conditionalFormatting>
  <conditionalFormatting sqref="I46:I49">
    <cfRule type="expression" dxfId="9" priority="9">
      <formula>#REF!=0</formula>
    </cfRule>
  </conditionalFormatting>
  <conditionalFormatting sqref="C7 C8 C9 C11 F8 F9 F11">
    <cfRule type="containsBlanks" dxfId="8" priority="2">
      <formula>LEN(TRIM(C7))=0</formula>
    </cfRule>
  </conditionalFormatting>
  <conditionalFormatting sqref="C7:C9 C11 F8:F9 F11 C21:C33 E21:E33 D57:E67 C63:C67">
    <cfRule type="containsBlanks" dxfId="7" priority="3">
      <formula>LEN(TRIM(C7))=0</formula>
    </cfRule>
  </conditionalFormatting>
  <conditionalFormatting sqref="D36:E38">
    <cfRule type="notContainsBlanks" dxfId="6" priority="14">
      <formula>LEN(TRIM(D36))&gt;0</formula>
    </cfRule>
    <cfRule type="containsBlanks" dxfId="5" priority="5">
      <formula>LEN(TRIM(D36))=0</formula>
    </cfRule>
  </conditionalFormatting>
  <conditionalFormatting sqref="H44:I45">
    <cfRule type="expression" dxfId="4" priority="7">
      <formula>#REF!=0</formula>
    </cfRule>
  </conditionalFormatting>
  <conditionalFormatting sqref="J44:K49">
    <cfRule type="expression" dxfId="3" priority="6">
      <formula>#REF!=0</formula>
    </cfRule>
  </conditionalFormatting>
  <conditionalFormatting sqref="C50 K50 I50 G50 E50">
    <cfRule type="containsText" dxfId="2" priority="4" operator="containsText" text="Not Eligible">
      <formula>NOT(ISERROR(SEARCH("Not Eligible",C50)))</formula>
    </cfRule>
  </conditionalFormatting>
  <conditionalFormatting sqref="C64:C67 D57:E67">
    <cfRule type="containsBlanks" dxfId="1" priority="1">
      <formula>LEN(TRIM(C57))=0</formula>
    </cfRule>
  </conditionalFormatting>
  <conditionalFormatting sqref="C82:C85 E82:I85">
    <cfRule type="containsBlanks" dxfId="0" priority="27">
      <formula>LEN(TRIM(C82))=0</formula>
    </cfRule>
  </conditionalFormatting>
  <dataValidations count="7">
    <dataValidation type="list" allowBlank="1" showInputMessage="1" showErrorMessage="1" sqref="C21:C33" xr:uid="{00000000-0002-0000-0200-000000000000}">
      <formula1>$C$10:$C$11</formula1>
    </dataValidation>
    <dataValidation type="list" allowBlank="1" showInputMessage="1" showErrorMessage="1" sqref="I46 K46" xr:uid="{00000000-0002-0000-0200-000001000000}">
      <formula1>Percent</formula1>
    </dataValidation>
    <dataValidation type="list" allowBlank="1" showInputMessage="1" showErrorMessage="1" sqref="C9" xr:uid="{00000000-0002-0000-0200-000002000000}">
      <formula1>"Feature Animation,One-off Animation,Animated Series"</formula1>
    </dataValidation>
    <dataValidation type="list" allowBlank="1" showInputMessage="1" showErrorMessage="1" sqref="C8" xr:uid="{00000000-0002-0000-0200-000003000000}">
      <formula1>"1"</formula1>
    </dataValidation>
    <dataValidation type="list" allowBlank="1" showInputMessage="1" showErrorMessage="1" sqref="C11" xr:uid="{00000000-0002-0000-0200-000004000000}">
      <formula1>Partners</formula1>
    </dataValidation>
    <dataValidation type="list" allowBlank="1" showInputMessage="1" showErrorMessage="1" sqref="E57:E67" xr:uid="{00000000-0002-0000-0200-000005000000}">
      <formula1>$C$10:$C$13</formula1>
    </dataValidation>
    <dataValidation type="list" allowBlank="1" showInputMessage="1" showErrorMessage="1" sqref="C64:C67" xr:uid="{00000000-0002-0000-0200-000006000000}">
      <formula1>SectionBAni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workbookViewId="0">
      <selection activeCell="C13" sqref="C13"/>
    </sheetView>
  </sheetViews>
  <sheetFormatPr defaultColWidth="9" defaultRowHeight="15"/>
  <cols>
    <col min="1" max="1" width="22.5703125" customWidth="1"/>
    <col min="2" max="2" width="10" customWidth="1"/>
    <col min="5" max="5" width="16.28515625" customWidth="1"/>
    <col min="6" max="6" width="22.7109375" customWidth="1"/>
  </cols>
  <sheetData>
    <row r="1" spans="1:6">
      <c r="A1" t="s">
        <v>91</v>
      </c>
      <c r="B1" s="1" t="s">
        <v>92</v>
      </c>
      <c r="E1" t="s">
        <v>93</v>
      </c>
      <c r="F1" t="s">
        <v>94</v>
      </c>
    </row>
    <row r="2" spans="1:6">
      <c r="A2" t="s">
        <v>95</v>
      </c>
      <c r="B2" s="2">
        <v>0.3</v>
      </c>
      <c r="C2" s="2"/>
      <c r="E2" t="s">
        <v>96</v>
      </c>
      <c r="F2" t="s">
        <v>55</v>
      </c>
    </row>
    <row r="3" spans="1:6">
      <c r="A3" s="1" t="s">
        <v>97</v>
      </c>
      <c r="B3" s="3">
        <v>0.3</v>
      </c>
      <c r="C3" s="2"/>
      <c r="E3" t="s">
        <v>98</v>
      </c>
      <c r="F3" t="s">
        <v>99</v>
      </c>
    </row>
    <row r="4" spans="1:6">
      <c r="A4" s="1" t="s">
        <v>100</v>
      </c>
      <c r="B4" s="3">
        <v>0.2</v>
      </c>
      <c r="C4" s="2"/>
      <c r="E4" t="s">
        <v>101</v>
      </c>
      <c r="F4" t="s">
        <v>96</v>
      </c>
    </row>
    <row r="5" spans="1:6">
      <c r="A5" s="1" t="s">
        <v>102</v>
      </c>
      <c r="B5" s="3">
        <v>0.4</v>
      </c>
      <c r="C5" s="2"/>
      <c r="E5" t="s">
        <v>103</v>
      </c>
      <c r="F5" t="s">
        <v>104</v>
      </c>
    </row>
    <row r="6" spans="1:6">
      <c r="A6" s="1" t="s">
        <v>105</v>
      </c>
      <c r="B6" s="3">
        <v>0.3</v>
      </c>
      <c r="C6" s="2"/>
      <c r="E6" t="s">
        <v>106</v>
      </c>
      <c r="F6" t="s">
        <v>107</v>
      </c>
    </row>
    <row r="7" spans="1:6">
      <c r="A7" s="1" t="s">
        <v>108</v>
      </c>
      <c r="B7" s="3">
        <v>0.2</v>
      </c>
      <c r="F7" t="s">
        <v>109</v>
      </c>
    </row>
    <row r="8" spans="1:6">
      <c r="A8" s="1" t="s">
        <v>110</v>
      </c>
      <c r="B8" s="3">
        <v>0.2</v>
      </c>
      <c r="F8" t="s">
        <v>111</v>
      </c>
    </row>
    <row r="9" spans="1:6">
      <c r="A9" s="1" t="s">
        <v>112</v>
      </c>
      <c r="B9" s="3">
        <v>0.3</v>
      </c>
    </row>
    <row r="10" spans="1:6">
      <c r="A10" s="1" t="s">
        <v>113</v>
      </c>
      <c r="B10" s="3">
        <v>0.2</v>
      </c>
    </row>
    <row r="11" spans="1:6">
      <c r="A11" s="1" t="s">
        <v>114</v>
      </c>
      <c r="B11" s="3">
        <v>0.2</v>
      </c>
    </row>
    <row r="12" spans="1:6">
      <c r="A12" s="1" t="s">
        <v>115</v>
      </c>
      <c r="B12" s="3">
        <v>0.2</v>
      </c>
    </row>
    <row r="13" spans="1:6">
      <c r="A13" s="1" t="s">
        <v>116</v>
      </c>
      <c r="B13" s="3">
        <v>0.2</v>
      </c>
    </row>
    <row r="14" spans="1:6">
      <c r="A14" s="1" t="s">
        <v>117</v>
      </c>
      <c r="B14" s="3">
        <v>0.3</v>
      </c>
    </row>
    <row r="15" spans="1:6">
      <c r="A15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FEATURED &amp; TV DRAMA</vt:lpstr>
      <vt:lpstr>DOCUMENTARY</vt:lpstr>
      <vt:lpstr>ANIMATION</vt:lpstr>
      <vt:lpstr>Data</vt:lpstr>
      <vt:lpstr>Co_Partner_Country</vt:lpstr>
      <vt:lpstr>CoCountry</vt:lpstr>
      <vt:lpstr>Country</vt:lpstr>
      <vt:lpstr>Partners</vt:lpstr>
      <vt:lpstr>SectionBAni</vt:lpstr>
      <vt:lpstr>SectionBDoc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2020-10-27T02:44:00Z</dcterms:created>
  <dcterms:modified xsi:type="dcterms:W3CDTF">2021-07-16T07:32:25Z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